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/>
  </bookViews>
  <sheets>
    <sheet name="Summary" sheetId="2" r:id="rId1"/>
    <sheet name="Input" sheetId="10" r:id="rId2"/>
    <sheet name="Raw Data" sheetId="11" r:id="rId3"/>
  </sheets>
  <definedNames>
    <definedName name="_xlnm._FilterDatabase" localSheetId="2" hidden="1">'Raw Data'!$A$1:$F$22</definedName>
    <definedName name="Month1">OFFSET(Input!$B$13,,,COUNTA(Table1[[#All],[Month]]))</definedName>
    <definedName name="_xlnm.Print_Area" localSheetId="0">Summary!$A$1:$Y$48</definedName>
    <definedName name="Table3">Table14[]</definedName>
  </definedNames>
  <calcPr calcId="145621"/>
</workbook>
</file>

<file path=xl/calcChain.xml><?xml version="1.0" encoding="utf-8"?>
<calcChain xmlns="http://schemas.openxmlformats.org/spreadsheetml/2006/main">
  <c r="D26" i="10" l="1"/>
  <c r="G26" i="10"/>
  <c r="V32" i="2" s="1"/>
  <c r="H26" i="10"/>
  <c r="V42" i="2" s="1"/>
  <c r="U34" i="2"/>
  <c r="U33" i="2"/>
  <c r="O36" i="2" s="1"/>
  <c r="B6" i="2"/>
  <c r="C27" i="2"/>
  <c r="N9" i="2"/>
  <c r="C20" i="2" l="1"/>
  <c r="C19" i="2"/>
  <c r="XFC27" i="2"/>
  <c r="XFD27" i="2" s="1"/>
  <c r="XFC28" i="2"/>
  <c r="F11" i="10"/>
  <c r="XFD28" i="2" l="1"/>
  <c r="F19" i="2"/>
  <c r="D19" i="2"/>
  <c r="O43" i="2"/>
  <c r="V40" i="2"/>
  <c r="XFC23" i="2" l="1"/>
  <c r="XFD23" i="2" s="1"/>
  <c r="XFC22" i="2"/>
  <c r="XFD22" i="2" s="1"/>
  <c r="XFC21" i="2"/>
  <c r="XFD21" i="2" s="1"/>
  <c r="XFC20" i="2"/>
  <c r="XFD20" i="2" s="1"/>
  <c r="XFC19" i="2"/>
  <c r="XFD19" i="2" s="1"/>
  <c r="XFC18" i="2"/>
  <c r="XFD18" i="2" s="1"/>
  <c r="C26" i="10" l="1"/>
  <c r="R41" i="2"/>
  <c r="R34" i="2"/>
  <c r="T37" i="2"/>
  <c r="T42" i="2"/>
  <c r="P43" i="2"/>
  <c r="F36" i="2"/>
  <c r="D36" i="2"/>
  <c r="XFC29" i="2" l="1"/>
  <c r="XFD29" i="2" s="1"/>
  <c r="XFC30" i="2"/>
  <c r="XFD30" i="2" s="1"/>
  <c r="XFC31" i="2"/>
  <c r="XFD31" i="2" s="1"/>
  <c r="XFC26" i="2"/>
  <c r="XFD26" i="2" s="1"/>
  <c r="F18" i="2" l="1"/>
  <c r="F20" i="2" s="1"/>
  <c r="D18" i="2"/>
  <c r="D20" i="2" s="1"/>
</calcChain>
</file>

<file path=xl/sharedStrings.xml><?xml version="1.0" encoding="utf-8"?>
<sst xmlns="http://schemas.openxmlformats.org/spreadsheetml/2006/main" count="129" uniqueCount="39">
  <si>
    <t>Month</t>
  </si>
  <si>
    <t>Country</t>
  </si>
  <si>
    <t>Volume</t>
  </si>
  <si>
    <t>Summary</t>
  </si>
  <si>
    <t>Data Input</t>
  </si>
  <si>
    <t>Transactions</t>
  </si>
  <si>
    <t>News</t>
  </si>
  <si>
    <t>Average</t>
  </si>
  <si>
    <t>Txn</t>
  </si>
  <si>
    <t>Vol</t>
  </si>
  <si>
    <t>Select a Month</t>
  </si>
  <si>
    <t>Transactions for the month of</t>
  </si>
  <si>
    <t>Volume for the month of</t>
  </si>
  <si>
    <t>Total Transactions and Volume to Date</t>
  </si>
  <si>
    <t>CCY</t>
  </si>
  <si>
    <t>Bank</t>
  </si>
  <si>
    <t>Monthly Average</t>
  </si>
  <si>
    <t>Monthwise Transactions &amp; Volume</t>
  </si>
  <si>
    <t>India</t>
  </si>
  <si>
    <t>INR</t>
  </si>
  <si>
    <t>ICICI Bank Ltd</t>
  </si>
  <si>
    <t>Txn Date Year</t>
  </si>
  <si>
    <t>Txn Date Month</t>
  </si>
  <si>
    <t>Drawee Bank Country Name</t>
  </si>
  <si>
    <t>Drawee Bank Name</t>
  </si>
  <si>
    <t>Payout Ccy Code</t>
  </si>
  <si>
    <t>TotalTxns</t>
  </si>
  <si>
    <t>January</t>
  </si>
  <si>
    <t>INDIA</t>
  </si>
  <si>
    <t>ANDHRA BANK - TT</t>
  </si>
  <si>
    <t>BANK OF BARODA</t>
  </si>
  <si>
    <t>BANK OF INDIA</t>
  </si>
  <si>
    <t>CENTRAL BANK OF INDIA</t>
  </si>
  <si>
    <t>CANARA BANK</t>
  </si>
  <si>
    <t>CORPORATION BANK</t>
  </si>
  <si>
    <t>CATHOLIC SYRIAN BANK LTD-TT</t>
  </si>
  <si>
    <t>DHANLAXMI BANK - FLASH</t>
  </si>
  <si>
    <t>IDBI BANK LTD - TT</t>
  </si>
  <si>
    <t>ICICI BANK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</si>
</sst>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\-yy;@"/>
    <numFmt numFmtId="167" formatCode="[$PKR]\ #,##0_);[Red]\([$PKR]\ #,##0\)"/>
    <numFmt numFmtId="168" formatCode="[$-409]d\-m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12"/>
      <color rgb="FF3F3F76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6"/>
      <color theme="0" tint="-4.9989318521683403E-2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28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3" borderId="9" applyNumberFormat="0" applyAlignment="0" applyProtection="0"/>
    <xf numFmtId="0" fontId="5" fillId="4" borderId="9" applyNumberFormat="0" applyAlignment="0" applyProtection="0"/>
    <xf numFmtId="9" fontId="1" fillId="0" borderId="0" applyFont="0" applyFill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</cellStyleXfs>
  <cellXfs count="109">
    <xf numFmtId="0" fontId="0" fillId="0" borderId="0" xfId="0"/>
    <xf numFmtId="17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3" fillId="0" borderId="0" xfId="0" applyFont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3" fillId="5" borderId="4" xfId="0" applyFont="1" applyFill="1" applyBorder="1"/>
    <xf numFmtId="0" fontId="3" fillId="5" borderId="0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8" fillId="5" borderId="4" xfId="0" applyFont="1" applyFill="1" applyBorder="1"/>
    <xf numFmtId="0" fontId="8" fillId="5" borderId="0" xfId="0" applyFont="1" applyFill="1" applyBorder="1"/>
    <xf numFmtId="0" fontId="3" fillId="0" borderId="0" xfId="0" applyFont="1" applyBorder="1"/>
    <xf numFmtId="0" fontId="0" fillId="0" borderId="6" xfId="0" applyFill="1" applyBorder="1"/>
    <xf numFmtId="0" fontId="0" fillId="0" borderId="7" xfId="0" applyFill="1" applyBorder="1"/>
    <xf numFmtId="0" fontId="0" fillId="5" borderId="7" xfId="0" applyFill="1" applyBorder="1" applyAlignment="1"/>
    <xf numFmtId="0" fontId="0" fillId="5" borderId="4" xfId="0" applyFill="1" applyBorder="1" applyAlignment="1"/>
    <xf numFmtId="0" fontId="0" fillId="5" borderId="0" xfId="0" applyFill="1" applyBorder="1" applyAlignment="1"/>
    <xf numFmtId="0" fontId="8" fillId="5" borderId="0" xfId="0" applyFont="1" applyFill="1" applyBorder="1" applyAlignment="1"/>
    <xf numFmtId="0" fontId="8" fillId="5" borderId="4" xfId="0" applyFont="1" applyFill="1" applyBorder="1" applyAlignment="1"/>
    <xf numFmtId="0" fontId="3" fillId="5" borderId="4" xfId="0" applyFont="1" applyFill="1" applyBorder="1" applyAlignment="1"/>
    <xf numFmtId="0" fontId="0" fillId="5" borderId="6" xfId="0" applyFill="1" applyBorder="1" applyAlignment="1"/>
    <xf numFmtId="0" fontId="8" fillId="5" borderId="5" xfId="0" applyFont="1" applyFill="1" applyBorder="1" applyAlignment="1"/>
    <xf numFmtId="38" fontId="15" fillId="5" borderId="4" xfId="0" applyNumberFormat="1" applyFont="1" applyFill="1" applyBorder="1" applyAlignment="1">
      <alignment vertical="center"/>
    </xf>
    <xf numFmtId="167" fontId="15" fillId="5" borderId="4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/>
    <xf numFmtId="0" fontId="8" fillId="5" borderId="7" xfId="0" applyFont="1" applyFill="1" applyBorder="1" applyAlignment="1"/>
    <xf numFmtId="0" fontId="8" fillId="5" borderId="8" xfId="0" applyFont="1" applyFill="1" applyBorder="1" applyAlignment="1"/>
    <xf numFmtId="165" fontId="14" fillId="5" borderId="4" xfId="0" applyNumberFormat="1" applyFont="1" applyFill="1" applyBorder="1" applyAlignment="1">
      <alignment horizontal="left"/>
    </xf>
    <xf numFmtId="0" fontId="0" fillId="0" borderId="12" xfId="0" applyBorder="1"/>
    <xf numFmtId="0" fontId="3" fillId="0" borderId="0" xfId="0" applyFont="1" applyProtection="1">
      <protection locked="0"/>
    </xf>
    <xf numFmtId="165" fontId="3" fillId="0" borderId="0" xfId="0" applyNumberFormat="1" applyFont="1" applyProtection="1">
      <protection locked="0"/>
    </xf>
    <xf numFmtId="164" fontId="3" fillId="0" borderId="0" xfId="1" applyNumberFormat="1" applyFont="1" applyProtection="1">
      <protection locked="0"/>
    </xf>
    <xf numFmtId="0" fontId="18" fillId="0" borderId="0" xfId="0" applyFont="1"/>
    <xf numFmtId="0" fontId="2" fillId="7" borderId="0" xfId="5" applyFont="1"/>
    <xf numFmtId="0" fontId="8" fillId="5" borderId="4" xfId="0" applyNumberFormat="1" applyFont="1" applyFill="1" applyBorder="1" applyAlignment="1"/>
    <xf numFmtId="164" fontId="0" fillId="0" borderId="0" xfId="1" applyNumberFormat="1" applyFont="1"/>
    <xf numFmtId="0" fontId="20" fillId="0" borderId="0" xfId="0" applyFont="1"/>
    <xf numFmtId="9" fontId="20" fillId="0" borderId="0" xfId="4" applyFont="1" applyProtection="1">
      <protection locked="0"/>
    </xf>
    <xf numFmtId="164" fontId="20" fillId="0" borderId="0" xfId="1" applyNumberFormat="1" applyFont="1"/>
    <xf numFmtId="0" fontId="20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8" borderId="0" xfId="6"/>
    <xf numFmtId="164" fontId="1" fillId="8" borderId="0" xfId="1" applyNumberFormat="1" applyFill="1"/>
    <xf numFmtId="0" fontId="21" fillId="5" borderId="4" xfId="0" applyFont="1" applyFill="1" applyBorder="1"/>
    <xf numFmtId="0" fontId="21" fillId="5" borderId="0" xfId="0" applyFont="1" applyFill="1" applyBorder="1"/>
    <xf numFmtId="165" fontId="6" fillId="0" borderId="0" xfId="0" applyNumberFormat="1" applyFont="1" applyFill="1" applyBorder="1" applyAlignment="1"/>
    <xf numFmtId="168" fontId="0" fillId="0" borderId="0" xfId="0" applyNumberFormat="1" applyFill="1" applyBorder="1" applyAlignment="1"/>
    <xf numFmtId="38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/>
    <xf numFmtId="167" fontId="7" fillId="0" borderId="0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0" xfId="0" applyAlignment="1"/>
    <xf numFmtId="164" fontId="22" fillId="0" borderId="0" xfId="1" applyNumberFormat="1" applyFont="1"/>
    <xf numFmtId="0" fontId="0" fillId="0" borderId="0" xfId="0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38" fontId="7" fillId="6" borderId="2" xfId="0" applyNumberFormat="1" applyFont="1" applyFill="1" applyBorder="1" applyAlignment="1">
      <alignment horizontal="center" vertical="center"/>
    </xf>
    <xf numFmtId="38" fontId="7" fillId="6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165" fontId="6" fillId="5" borderId="0" xfId="0" applyNumberFormat="1" applyFont="1" applyFill="1" applyBorder="1" applyAlignment="1">
      <alignment horizontal="left" vertical="center" shrinkToFit="1"/>
    </xf>
    <xf numFmtId="165" fontId="6" fillId="5" borderId="7" xfId="0" applyNumberFormat="1" applyFont="1" applyFill="1" applyBorder="1" applyAlignment="1">
      <alignment horizontal="left" vertical="center" shrinkToFit="1"/>
    </xf>
    <xf numFmtId="164" fontId="21" fillId="5" borderId="0" xfId="0" applyNumberFormat="1" applyFont="1" applyFill="1" applyBorder="1" applyAlignment="1">
      <alignment horizontal="center"/>
    </xf>
    <xf numFmtId="164" fontId="21" fillId="5" borderId="0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8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164" fontId="8" fillId="5" borderId="0" xfId="1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38" fontId="17" fillId="4" borderId="13" xfId="3" applyNumberFormat="1" applyFont="1" applyBorder="1" applyAlignment="1">
      <alignment horizontal="center" vertical="center" shrinkToFit="1"/>
    </xf>
    <xf numFmtId="38" fontId="17" fillId="4" borderId="14" xfId="3" applyNumberFormat="1" applyFont="1" applyBorder="1" applyAlignment="1">
      <alignment horizontal="center" vertical="center" shrinkToFit="1"/>
    </xf>
    <xf numFmtId="38" fontId="17" fillId="4" borderId="15" xfId="3" applyNumberFormat="1" applyFont="1" applyBorder="1" applyAlignment="1">
      <alignment horizontal="center" vertical="center" shrinkToFit="1"/>
    </xf>
    <xf numFmtId="166" fontId="13" fillId="3" borderId="6" xfId="2" applyNumberFormat="1" applyFont="1" applyBorder="1" applyAlignment="1" applyProtection="1">
      <alignment horizontal="center" vertical="center"/>
      <protection locked="0"/>
    </xf>
    <xf numFmtId="166" fontId="13" fillId="3" borderId="7" xfId="2" applyNumberFormat="1" applyFont="1" applyBorder="1" applyAlignment="1" applyProtection="1">
      <alignment horizontal="center" vertical="center"/>
      <protection locked="0"/>
    </xf>
    <xf numFmtId="166" fontId="13" fillId="3" borderId="8" xfId="2" applyNumberFormat="1" applyFont="1" applyBorder="1" applyAlignment="1" applyProtection="1">
      <alignment horizontal="center" vertical="center"/>
      <protection locked="0"/>
    </xf>
    <xf numFmtId="0" fontId="16" fillId="4" borderId="13" xfId="3" applyNumberFormat="1" applyFont="1" applyBorder="1" applyAlignment="1">
      <alignment horizontal="center" vertical="center" shrinkToFit="1"/>
    </xf>
    <xf numFmtId="0" fontId="16" fillId="4" borderId="14" xfId="3" applyNumberFormat="1" applyFont="1" applyBorder="1" applyAlignment="1">
      <alignment horizontal="center" vertical="center" shrinkToFit="1"/>
    </xf>
    <xf numFmtId="0" fontId="2" fillId="9" borderId="0" xfId="7" applyFont="1" applyAlignment="1">
      <alignment horizontal="center"/>
    </xf>
    <xf numFmtId="0" fontId="4" fillId="3" borderId="16" xfId="2" applyBorder="1" applyAlignment="1">
      <alignment horizontal="center"/>
    </xf>
    <xf numFmtId="0" fontId="4" fillId="3" borderId="0" xfId="2" applyBorder="1" applyAlignment="1">
      <alignment horizontal="center"/>
    </xf>
  </cellXfs>
  <cellStyles count="8">
    <cellStyle name="20% - Accent1" xfId="6" builtinId="30"/>
    <cellStyle name="Accent1" xfId="5" builtinId="29"/>
    <cellStyle name="Accent2" xfId="7" builtinId="33"/>
    <cellStyle name="Calculation" xfId="3" builtinId="22"/>
    <cellStyle name="Comma" xfId="1" builtinId="3"/>
    <cellStyle name="Input" xfId="2" builtinId="20"/>
    <cellStyle name="Normal" xfId="0" builtinId="0"/>
    <cellStyle name="Percent" xfId="4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22" formatCode="mmm\-yy"/>
    </dxf>
  </dxfs>
  <tableStyles count="0" defaultTableStyle="TableStyleMedium2" defaultPivotStyle="PivotStyleLight16"/>
  <colors>
    <mruColors>
      <color rgb="FFCC3300"/>
      <color rgb="FFFF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in Volume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Summary!$C$20</c:f>
              <c:strCache>
                <c:ptCount val="1"/>
                <c:pt idx="0">
                  <c:v>Rest of India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Summary!$F$17</c:f>
              <c:strCache>
                <c:ptCount val="1"/>
                <c:pt idx="0">
                  <c:v>Volume</c:v>
                </c:pt>
              </c:strCache>
            </c:strRef>
          </c:cat>
          <c:val>
            <c:numRef>
              <c:f>Summary!$F$20</c:f>
              <c:numCache>
                <c:formatCode>_(* #,##0_);_(* \(#,##0\);_(* "-"??_);_(@_)</c:formatCode>
                <c:ptCount val="1"/>
                <c:pt idx="0">
                  <c:v>61510145544.190002</c:v>
                </c:pt>
              </c:numCache>
            </c:numRef>
          </c:val>
        </c:ser>
        <c:ser>
          <c:idx val="1"/>
          <c:order val="1"/>
          <c:tx>
            <c:strRef>
              <c:f>Summary!$C$19</c:f>
              <c:strCache>
                <c:ptCount val="1"/>
                <c:pt idx="0">
                  <c:v>ICICI Bank Ltd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Summary!$F$17</c:f>
              <c:strCache>
                <c:ptCount val="1"/>
                <c:pt idx="0">
                  <c:v>Volume</c:v>
                </c:pt>
              </c:strCache>
            </c:strRef>
          </c:cat>
          <c:val>
            <c:numRef>
              <c:f>Summary!$F$19</c:f>
              <c:numCache>
                <c:formatCode>_(* #,##0_);_(* \(#,##0\);_(* "-"??_);_(@_)</c:formatCode>
                <c:ptCount val="1"/>
                <c:pt idx="0">
                  <c:v>19454283920.73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895232"/>
        <c:axId val="106896768"/>
      </c:barChart>
      <c:catAx>
        <c:axId val="106895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896768"/>
        <c:crosses val="autoZero"/>
        <c:auto val="1"/>
        <c:lblAlgn val="ctr"/>
        <c:lblOffset val="100"/>
        <c:noMultiLvlLbl val="0"/>
      </c:catAx>
      <c:valAx>
        <c:axId val="106896768"/>
        <c:scaling>
          <c:orientation val="minMax"/>
          <c:min val="0"/>
        </c:scaling>
        <c:delete val="0"/>
        <c:axPos val="l"/>
        <c:title>
          <c:tx>
            <c:strRef>
              <c:f>Input!$C$8</c:f>
              <c:strCache>
                <c:ptCount val="1"/>
                <c:pt idx="0">
                  <c:v>INR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_);[Red]\(#,##0\)" sourceLinked="0"/>
        <c:majorTickMark val="out"/>
        <c:minorTickMark val="none"/>
        <c:tickLblPos val="nextTo"/>
        <c:crossAx val="10689523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Volume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Summary!$XFC$26:$XFC$31</c:f>
              <c:numCache>
                <c:formatCode>[$-409]mmmm\-yy;@</c:formatCode>
                <c:ptCount val="6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</c:numCache>
            </c:numRef>
          </c:cat>
          <c:val>
            <c:numRef>
              <c:f>Summary!$XFD$26:$XFD$31</c:f>
              <c:numCache>
                <c:formatCode>_(* #,##0_);_(* \(#,##0\);_(* "-"??_);_(@_)</c:formatCode>
                <c:ptCount val="6"/>
                <c:pt idx="0">
                  <c:v>1561693936</c:v>
                </c:pt>
                <c:pt idx="1">
                  <c:v>1840346407</c:v>
                </c:pt>
                <c:pt idx="2">
                  <c:v>1514459898</c:v>
                </c:pt>
                <c:pt idx="3">
                  <c:v>1657457566</c:v>
                </c:pt>
                <c:pt idx="4">
                  <c:v>1694704518</c:v>
                </c:pt>
                <c:pt idx="5">
                  <c:v>1764971755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40800"/>
        <c:axId val="166777216"/>
      </c:barChart>
      <c:dateAx>
        <c:axId val="162940800"/>
        <c:scaling>
          <c:orientation val="minMax"/>
        </c:scaling>
        <c:delete val="0"/>
        <c:axPos val="b"/>
        <c:numFmt formatCode="[$-409]mmmm\-yy;@" sourceLinked="1"/>
        <c:majorTickMark val="out"/>
        <c:minorTickMark val="none"/>
        <c:tickLblPos val="nextTo"/>
        <c:crossAx val="166777216"/>
        <c:crosses val="autoZero"/>
        <c:auto val="1"/>
        <c:lblOffset val="100"/>
        <c:baseTimeUnit val="months"/>
      </c:dateAx>
      <c:valAx>
        <c:axId val="166777216"/>
        <c:scaling>
          <c:orientation val="minMax"/>
          <c:min val="0"/>
        </c:scaling>
        <c:delete val="0"/>
        <c:axPos val="l"/>
        <c:title>
          <c:tx>
            <c:strRef>
              <c:f>Input!$C$8</c:f>
              <c:strCache>
                <c:ptCount val="1"/>
                <c:pt idx="0">
                  <c:v>INR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crossAx val="16294080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Transactions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Summary!$XFC$18:$XFC$23</c:f>
              <c:numCache>
                <c:formatCode>[$-409]mmmm\-yy;@</c:formatCode>
                <c:ptCount val="6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</c:numCache>
            </c:numRef>
          </c:cat>
          <c:val>
            <c:numRef>
              <c:f>Summary!$XFD$18:$XFD$23</c:f>
              <c:numCache>
                <c:formatCode>_(* #,##0_);_(* \(#,##0\);_(* "-"??_);_(@_)</c:formatCode>
                <c:ptCount val="6"/>
                <c:pt idx="0">
                  <c:v>29270</c:v>
                </c:pt>
                <c:pt idx="1">
                  <c:v>32791</c:v>
                </c:pt>
                <c:pt idx="2">
                  <c:v>29745</c:v>
                </c:pt>
                <c:pt idx="3">
                  <c:v>31095</c:v>
                </c:pt>
                <c:pt idx="4">
                  <c:v>31676</c:v>
                </c:pt>
                <c:pt idx="5">
                  <c:v>33636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06240"/>
        <c:axId val="96261248"/>
      </c:barChart>
      <c:dateAx>
        <c:axId val="170106240"/>
        <c:scaling>
          <c:orientation val="minMax"/>
        </c:scaling>
        <c:delete val="0"/>
        <c:axPos val="b"/>
        <c:numFmt formatCode="[$-409]mmmm\-yy;@" sourceLinked="1"/>
        <c:majorTickMark val="out"/>
        <c:minorTickMark val="none"/>
        <c:tickLblPos val="nextTo"/>
        <c:crossAx val="96261248"/>
        <c:crosses val="autoZero"/>
        <c:auto val="1"/>
        <c:lblOffset val="100"/>
        <c:baseTimeUnit val="months"/>
      </c:dateAx>
      <c:valAx>
        <c:axId val="96261248"/>
        <c:scaling>
          <c:orientation val="minMax"/>
          <c:min val="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17010624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in Transactions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49653548401194"/>
          <c:y val="0.26190533272879712"/>
          <c:w val="0.78900692903197611"/>
          <c:h val="0.5607809235442652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Summary!$C$19:$C$20</c:f>
              <c:strCache>
                <c:ptCount val="2"/>
                <c:pt idx="0">
                  <c:v>ICICI Bank Ltd</c:v>
                </c:pt>
                <c:pt idx="1">
                  <c:v>Rest of India</c:v>
                </c:pt>
              </c:strCache>
            </c:strRef>
          </c:cat>
          <c:val>
            <c:numRef>
              <c:f>Summary!$D$19:$D$20</c:f>
              <c:numCache>
                <c:formatCode>_(* #,##0_);_(* \(#,##0\);_(* "-"??_);_(@_)</c:formatCode>
                <c:ptCount val="2"/>
                <c:pt idx="0">
                  <c:v>369914</c:v>
                </c:pt>
                <c:pt idx="1">
                  <c:v>1092620</c:v>
                </c:pt>
              </c:numCache>
            </c:numRef>
          </c:val>
        </c:ser>
        <c:ser>
          <c:idx val="1"/>
          <c:order val="1"/>
          <c:explosion val="25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Summary!$C$19:$C$20</c:f>
              <c:strCache>
                <c:ptCount val="2"/>
                <c:pt idx="0">
                  <c:v>ICICI Bank Ltd</c:v>
                </c:pt>
                <c:pt idx="1">
                  <c:v>Rest of India</c:v>
                </c:pt>
              </c:strCache>
            </c:strRef>
          </c:cat>
          <c:val>
            <c:numRef>
              <c:f>Summary!$E$19:$E$20</c:f>
              <c:numCache>
                <c:formatCode>_(* #,##0_);_(* \(#,##0\);_(* "-"??_);_(@_)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Scroll" dx="16" fmlaLink="$XFC$25" horiz="1" max="6" page="10" val="6"/>
</file>

<file path=xl/ctrlProps/ctrlProp2.xml><?xml version="1.0" encoding="utf-8"?>
<formControlPr xmlns="http://schemas.microsoft.com/office/spreadsheetml/2009/9/main" objectType="Scroll" dx="16" fmlaLink="$XFC$17" horiz="1" max="6" page="10" val="6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Summary!A1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put!A1"/><Relationship Id="rId1" Type="http://schemas.openxmlformats.org/officeDocument/2006/relationships/hyperlink" Target="#Summary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11907</xdr:colOff>
      <xdr:row>23</xdr:row>
      <xdr:rowOff>18008</xdr:rowOff>
    </xdr:from>
    <xdr:to>
      <xdr:col>22</xdr:col>
      <xdr:colOff>600870</xdr:colOff>
      <xdr:row>24</xdr:row>
      <xdr:rowOff>179128</xdr:rowOff>
    </xdr:to>
    <xdr:sp macro="" textlink="">
      <xdr:nvSpPr>
        <xdr:cNvPr id="18" name="Rounded Rectangle 17"/>
        <xdr:cNvSpPr/>
      </xdr:nvSpPr>
      <xdr:spPr>
        <a:xfrm>
          <a:off x="6834188" y="4399508"/>
          <a:ext cx="6303963" cy="351620"/>
        </a:xfrm>
        <a:prstGeom prst="roundRect">
          <a:avLst>
            <a:gd name="adj" fmla="val 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 b="1"/>
        </a:p>
      </xdr:txBody>
    </xdr:sp>
    <xdr:clientData/>
  </xdr:twoCellAnchor>
  <xdr:twoCellAnchor editAs="absolute">
    <xdr:from>
      <xdr:col>0</xdr:col>
      <xdr:colOff>21166</xdr:colOff>
      <xdr:row>0</xdr:row>
      <xdr:rowOff>38100</xdr:rowOff>
    </xdr:from>
    <xdr:to>
      <xdr:col>25</xdr:col>
      <xdr:colOff>1511</xdr:colOff>
      <xdr:row>4</xdr:row>
      <xdr:rowOff>161925</xdr:rowOff>
    </xdr:to>
    <xdr:sp macro="" textlink="">
      <xdr:nvSpPr>
        <xdr:cNvPr id="2" name="Rounded Rectangle 1"/>
        <xdr:cNvSpPr/>
      </xdr:nvSpPr>
      <xdr:spPr>
        <a:xfrm>
          <a:off x="21166" y="38100"/>
          <a:ext cx="13667620" cy="885825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0</xdr:col>
      <xdr:colOff>21161</xdr:colOff>
      <xdr:row>3</xdr:row>
      <xdr:rowOff>52906</xdr:rowOff>
    </xdr:from>
    <xdr:to>
      <xdr:col>25</xdr:col>
      <xdr:colOff>1504</xdr:colOff>
      <xdr:row>4</xdr:row>
      <xdr:rowOff>148155</xdr:rowOff>
    </xdr:to>
    <xdr:sp macro="" textlink="">
      <xdr:nvSpPr>
        <xdr:cNvPr id="3" name="Round Same Side Corner Rectangle 2"/>
        <xdr:cNvSpPr/>
      </xdr:nvSpPr>
      <xdr:spPr>
        <a:xfrm rot="10800000">
          <a:off x="21161" y="624406"/>
          <a:ext cx="13667618" cy="285749"/>
        </a:xfrm>
        <a:prstGeom prst="round2SameRect">
          <a:avLst>
            <a:gd name="adj1" fmla="val 50000"/>
            <a:gd name="adj2" fmla="val 0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0</xdr:col>
      <xdr:colOff>158756</xdr:colOff>
      <xdr:row>3</xdr:row>
      <xdr:rowOff>50804</xdr:rowOff>
    </xdr:from>
    <xdr:to>
      <xdr:col>3</xdr:col>
      <xdr:colOff>306922</xdr:colOff>
      <xdr:row>4</xdr:row>
      <xdr:rowOff>146054</xdr:rowOff>
    </xdr:to>
    <xdr:sp macro="" textlink="">
      <xdr:nvSpPr>
        <xdr:cNvPr id="5" name="Rectangle 4">
          <a:hlinkClick xmlns:r="http://schemas.openxmlformats.org/officeDocument/2006/relationships" r:id="rId1"/>
        </xdr:cNvPr>
        <xdr:cNvSpPr/>
      </xdr:nvSpPr>
      <xdr:spPr>
        <a:xfrm>
          <a:off x="158756" y="622304"/>
          <a:ext cx="11429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FFFF00"/>
              </a:solidFill>
            </a:rPr>
            <a:t>Summary</a:t>
          </a:r>
        </a:p>
      </xdr:txBody>
    </xdr:sp>
    <xdr:clientData/>
  </xdr:twoCellAnchor>
  <xdr:twoCellAnchor editAs="absolute">
    <xdr:from>
      <xdr:col>7</xdr:col>
      <xdr:colOff>21169</xdr:colOff>
      <xdr:row>10</xdr:row>
      <xdr:rowOff>13607</xdr:rowOff>
    </xdr:from>
    <xdr:to>
      <xdr:col>11</xdr:col>
      <xdr:colOff>537635</xdr:colOff>
      <xdr:row>24</xdr:row>
      <xdr:rowOff>163286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10583</xdr:colOff>
      <xdr:row>44</xdr:row>
      <xdr:rowOff>8483</xdr:rowOff>
    </xdr:from>
    <xdr:to>
      <xdr:col>11</xdr:col>
      <xdr:colOff>603250</xdr:colOff>
      <xdr:row>45</xdr:row>
      <xdr:rowOff>169603</xdr:rowOff>
    </xdr:to>
    <xdr:sp macro="" textlink="">
      <xdr:nvSpPr>
        <xdr:cNvPr id="27" name="Rounded Rectangle 26"/>
        <xdr:cNvSpPr/>
      </xdr:nvSpPr>
      <xdr:spPr>
        <a:xfrm>
          <a:off x="391583" y="8390483"/>
          <a:ext cx="6297084" cy="351620"/>
        </a:xfrm>
        <a:prstGeom prst="roundRect">
          <a:avLst>
            <a:gd name="adj" fmla="val 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 b="1"/>
        </a:p>
      </xdr:txBody>
    </xdr:sp>
    <xdr:clientData/>
  </xdr:twoCellAnchor>
  <xdr:twoCellAnchor editAs="absolute">
    <xdr:from>
      <xdr:col>2</xdr:col>
      <xdr:colOff>0</xdr:colOff>
      <xdr:row>28</xdr:row>
      <xdr:rowOff>0</xdr:rowOff>
    </xdr:from>
    <xdr:to>
      <xdr:col>12</xdr:col>
      <xdr:colOff>1511</xdr:colOff>
      <xdr:row>44</xdr:row>
      <xdr:rowOff>10583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137584</xdr:colOff>
      <xdr:row>44</xdr:row>
      <xdr:rowOff>21171</xdr:rowOff>
    </xdr:from>
    <xdr:to>
      <xdr:col>4</xdr:col>
      <xdr:colOff>370417</xdr:colOff>
      <xdr:row>45</xdr:row>
      <xdr:rowOff>148181</xdr:rowOff>
    </xdr:to>
    <xdr:sp macro="" textlink="">
      <xdr:nvSpPr>
        <xdr:cNvPr id="24" name="TextBox 23"/>
        <xdr:cNvSpPr txBox="1"/>
      </xdr:nvSpPr>
      <xdr:spPr>
        <a:xfrm>
          <a:off x="518584" y="8403171"/>
          <a:ext cx="1460500" cy="317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chemeClr val="bg1"/>
              </a:solidFill>
            </a:rPr>
            <a:t>Select Range</a:t>
          </a:r>
        </a:p>
      </xdr:txBody>
    </xdr:sp>
    <xdr:clientData/>
  </xdr:twoCellAnchor>
  <xdr:twoCellAnchor>
    <xdr:from>
      <xdr:col>1</xdr:col>
      <xdr:colOff>158750</xdr:colOff>
      <xdr:row>0</xdr:row>
      <xdr:rowOff>52916</xdr:rowOff>
    </xdr:from>
    <xdr:to>
      <xdr:col>8</xdr:col>
      <xdr:colOff>508000</xdr:colOff>
      <xdr:row>3</xdr:row>
      <xdr:rowOff>31749</xdr:rowOff>
    </xdr:to>
    <xdr:sp macro="" textlink="">
      <xdr:nvSpPr>
        <xdr:cNvPr id="10" name="TextBox 9"/>
        <xdr:cNvSpPr txBox="1"/>
      </xdr:nvSpPr>
      <xdr:spPr>
        <a:xfrm>
          <a:off x="349250" y="52916"/>
          <a:ext cx="4402667" cy="550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rgbClr val="00B050"/>
              </a:solidFill>
            </a:rPr>
            <a:t>Bank Remittance Dashboard</a:t>
          </a:r>
        </a:p>
      </xdr:txBody>
    </xdr:sp>
    <xdr:clientData/>
  </xdr:twoCellAnchor>
  <xdr:twoCellAnchor editAs="absolute">
    <xdr:from>
      <xdr:col>13</xdr:col>
      <xdr:colOff>0</xdr:colOff>
      <xdr:row>10</xdr:row>
      <xdr:rowOff>0</xdr:rowOff>
    </xdr:from>
    <xdr:to>
      <xdr:col>22</xdr:col>
      <xdr:colOff>537292</xdr:colOff>
      <xdr:row>23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30426</xdr:colOff>
      <xdr:row>23</xdr:row>
      <xdr:rowOff>56901</xdr:rowOff>
    </xdr:from>
    <xdr:to>
      <xdr:col>16</xdr:col>
      <xdr:colOff>156103</xdr:colOff>
      <xdr:row>24</xdr:row>
      <xdr:rowOff>183911</xdr:rowOff>
    </xdr:to>
    <xdr:sp macro="" textlink="">
      <xdr:nvSpPr>
        <xdr:cNvPr id="17" name="TextBox 16"/>
        <xdr:cNvSpPr txBox="1"/>
      </xdr:nvSpPr>
      <xdr:spPr>
        <a:xfrm>
          <a:off x="7043207" y="4438401"/>
          <a:ext cx="1447271" cy="317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chemeClr val="bg1"/>
              </a:solidFill>
            </a:rPr>
            <a:t>Select Range</a:t>
          </a:r>
        </a:p>
      </xdr:txBody>
    </xdr:sp>
    <xdr:clientData/>
  </xdr:twoCellAnchor>
  <xdr:twoCellAnchor>
    <xdr:from>
      <xdr:col>2</xdr:col>
      <xdr:colOff>10582</xdr:colOff>
      <xdr:row>10</xdr:row>
      <xdr:rowOff>10581</xdr:rowOff>
    </xdr:from>
    <xdr:to>
      <xdr:col>7</xdr:col>
      <xdr:colOff>10582</xdr:colOff>
      <xdr:row>24</xdr:row>
      <xdr:rowOff>179915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400050</xdr:colOff>
          <xdr:row>44</xdr:row>
          <xdr:rowOff>66675</xdr:rowOff>
        </xdr:from>
        <xdr:to>
          <xdr:col>11</xdr:col>
          <xdr:colOff>371475</xdr:colOff>
          <xdr:row>45</xdr:row>
          <xdr:rowOff>104775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180975</xdr:colOff>
          <xdr:row>23</xdr:row>
          <xdr:rowOff>104775</xdr:rowOff>
        </xdr:from>
        <xdr:to>
          <xdr:col>22</xdr:col>
          <xdr:colOff>381000</xdr:colOff>
          <xdr:row>24</xdr:row>
          <xdr:rowOff>142875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21167</xdr:colOff>
      <xdr:row>0</xdr:row>
      <xdr:rowOff>38100</xdr:rowOff>
    </xdr:from>
    <xdr:to>
      <xdr:col>20</xdr:col>
      <xdr:colOff>423334</xdr:colOff>
      <xdr:row>4</xdr:row>
      <xdr:rowOff>161925</xdr:rowOff>
    </xdr:to>
    <xdr:sp macro="" textlink="">
      <xdr:nvSpPr>
        <xdr:cNvPr id="2" name="Rounded Rectangle 1"/>
        <xdr:cNvSpPr/>
      </xdr:nvSpPr>
      <xdr:spPr>
        <a:xfrm>
          <a:off x="21167" y="38100"/>
          <a:ext cx="13823951" cy="885825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0</xdr:col>
      <xdr:colOff>21166</xdr:colOff>
      <xdr:row>3</xdr:row>
      <xdr:rowOff>52915</xdr:rowOff>
    </xdr:from>
    <xdr:to>
      <xdr:col>20</xdr:col>
      <xdr:colOff>423331</xdr:colOff>
      <xdr:row>4</xdr:row>
      <xdr:rowOff>148164</xdr:rowOff>
    </xdr:to>
    <xdr:sp macro="" textlink="">
      <xdr:nvSpPr>
        <xdr:cNvPr id="3" name="Round Same Side Corner Rectangle 2"/>
        <xdr:cNvSpPr/>
      </xdr:nvSpPr>
      <xdr:spPr>
        <a:xfrm rot="10800000">
          <a:off x="21166" y="624415"/>
          <a:ext cx="13823949" cy="285749"/>
        </a:xfrm>
        <a:prstGeom prst="round2SameRect">
          <a:avLst>
            <a:gd name="adj1" fmla="val 50000"/>
            <a:gd name="adj2" fmla="val 0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10589</xdr:colOff>
      <xdr:row>3</xdr:row>
      <xdr:rowOff>50804</xdr:rowOff>
    </xdr:from>
    <xdr:to>
      <xdr:col>2</xdr:col>
      <xdr:colOff>518588</xdr:colOff>
      <xdr:row>4</xdr:row>
      <xdr:rowOff>146054</xdr:rowOff>
    </xdr:to>
    <xdr:sp macro="" textlink="">
      <xdr:nvSpPr>
        <xdr:cNvPr id="5" name="Rectangle 4">
          <a:hlinkClick xmlns:r="http://schemas.openxmlformats.org/officeDocument/2006/relationships" r:id="rId1"/>
        </xdr:cNvPr>
        <xdr:cNvSpPr/>
      </xdr:nvSpPr>
      <xdr:spPr>
        <a:xfrm>
          <a:off x="158756" y="622304"/>
          <a:ext cx="1134532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Summary</a:t>
          </a:r>
        </a:p>
      </xdr:txBody>
    </xdr:sp>
    <xdr:clientData/>
  </xdr:twoCellAnchor>
  <xdr:twoCellAnchor editAs="absolute">
    <xdr:from>
      <xdr:col>2</xdr:col>
      <xdr:colOff>786699</xdr:colOff>
      <xdr:row>3</xdr:row>
      <xdr:rowOff>50804</xdr:rowOff>
    </xdr:from>
    <xdr:to>
      <xdr:col>3</xdr:col>
      <xdr:colOff>977198</xdr:colOff>
      <xdr:row>4</xdr:row>
      <xdr:rowOff>146054</xdr:rowOff>
    </xdr:to>
    <xdr:sp macro="" textlink="">
      <xdr:nvSpPr>
        <xdr:cNvPr id="6" name="Rectangle 5">
          <a:hlinkClick xmlns:r="http://schemas.openxmlformats.org/officeDocument/2006/relationships" r:id="rId2"/>
        </xdr:cNvPr>
        <xdr:cNvSpPr/>
      </xdr:nvSpPr>
      <xdr:spPr>
        <a:xfrm>
          <a:off x="1561399" y="622304"/>
          <a:ext cx="1134533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FFFF00"/>
              </a:solidFill>
            </a:rPr>
            <a:t>Data</a:t>
          </a:r>
          <a:r>
            <a:rPr lang="en-US" sz="1200" b="1" baseline="0">
              <a:solidFill>
                <a:srgbClr val="FFFF00"/>
              </a:solidFill>
            </a:rPr>
            <a:t> Input</a:t>
          </a:r>
          <a:endParaRPr lang="en-US" sz="1200" b="1">
            <a:solidFill>
              <a:srgbClr val="FFFF00"/>
            </a:solidFill>
          </a:endParaRPr>
        </a:p>
      </xdr:txBody>
    </xdr:sp>
    <xdr:clientData/>
  </xdr:twoCellAnchor>
  <xdr:twoCellAnchor>
    <xdr:from>
      <xdr:col>1</xdr:col>
      <xdr:colOff>201081</xdr:colOff>
      <xdr:row>0</xdr:row>
      <xdr:rowOff>52917</xdr:rowOff>
    </xdr:from>
    <xdr:to>
      <xdr:col>3</xdr:col>
      <xdr:colOff>145140</xdr:colOff>
      <xdr:row>3</xdr:row>
      <xdr:rowOff>31750</xdr:rowOff>
    </xdr:to>
    <xdr:sp macro="" textlink="">
      <xdr:nvSpPr>
        <xdr:cNvPr id="11" name="TextBox 10"/>
        <xdr:cNvSpPr txBox="1"/>
      </xdr:nvSpPr>
      <xdr:spPr>
        <a:xfrm>
          <a:off x="349248" y="52917"/>
          <a:ext cx="1468059" cy="550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rgbClr val="00B050"/>
              </a:solidFill>
            </a:rPr>
            <a:t>Pakistan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2:D24" totalsRowShown="0">
  <autoFilter ref="B12:D24"/>
  <tableColumns count="3">
    <tableColumn id="1" name="Month" dataDxfId="5"/>
    <tableColumn id="2" name="Transactions" dataDxfId="4" dataCellStyle="Comma"/>
    <tableColumn id="3" name="Volume" dataDxfId="3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F12:H24" totalsRowShown="0">
  <autoFilter ref="F12:H24"/>
  <tableColumns count="3">
    <tableColumn id="1" name="Month" dataDxfId="2"/>
    <tableColumn id="2" name="Transactions" dataDxfId="1" dataCellStyle="Comma"/>
    <tableColumn id="3" name="Volume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66"/>
  <sheetViews>
    <sheetView showGridLines="0" tabSelected="1" zoomScale="90" zoomScaleNormal="90" zoomScaleSheetLayoutView="70" workbookViewId="0">
      <pane ySplit="5" topLeftCell="A6" activePane="bottomLeft" state="frozen"/>
      <selection pane="bottomLeft" activeCell="C14" sqref="C14:G22"/>
    </sheetView>
  </sheetViews>
  <sheetFormatPr defaultRowHeight="15" customHeight="1" x14ac:dyDescent="0.25"/>
  <cols>
    <col min="1" max="2" width="2.85546875" style="3" customWidth="1"/>
    <col min="3" max="4" width="9.140625" style="3"/>
    <col min="5" max="5" width="9.140625" style="3" customWidth="1"/>
    <col min="6" max="6" width="9.140625" style="3"/>
    <col min="7" max="7" width="11.85546875" style="3" customWidth="1"/>
    <col min="8" max="8" width="9.140625" style="3"/>
    <col min="9" max="10" width="9.140625" style="3" customWidth="1"/>
    <col min="11" max="11" width="9.140625" style="3"/>
    <col min="12" max="12" width="9.140625" style="3" customWidth="1"/>
    <col min="13" max="14" width="2.85546875" style="3" customWidth="1"/>
    <col min="15" max="15" width="10.7109375" style="3" bestFit="1" customWidth="1"/>
    <col min="16" max="16" width="9.140625" style="3"/>
    <col min="17" max="17" width="16.7109375" style="3" customWidth="1"/>
    <col min="18" max="18" width="15.85546875" style="3" customWidth="1"/>
    <col min="19" max="20" width="2.85546875" style="3" customWidth="1"/>
    <col min="21" max="21" width="9.140625" style="3" customWidth="1"/>
    <col min="22" max="22" width="15.5703125" style="3" customWidth="1"/>
    <col min="23" max="23" width="9.140625" style="3" customWidth="1"/>
    <col min="24" max="24" width="2.85546875" style="3" customWidth="1"/>
    <col min="25" max="25" width="4.140625" style="21" customWidth="1"/>
    <col min="26" max="26" width="11.7109375" style="21" bestFit="1" customWidth="1"/>
    <col min="27" max="27" width="11.140625" style="3" bestFit="1" customWidth="1"/>
    <col min="28" max="28" width="15.140625" style="3" bestFit="1" customWidth="1"/>
    <col min="29" max="16382" width="9.140625" style="3"/>
    <col min="16383" max="16383" width="11.7109375" style="3" bestFit="1" customWidth="1"/>
    <col min="16384" max="16384" width="9.5703125" style="3" bestFit="1" customWidth="1"/>
  </cols>
  <sheetData>
    <row r="1" spans="1:26" customFormat="1" ht="15" customHeight="1" x14ac:dyDescent="0.25">
      <c r="Y1" s="10"/>
      <c r="Z1" s="10"/>
    </row>
    <row r="2" spans="1:26" customFormat="1" ht="15" customHeight="1" x14ac:dyDescent="0.25">
      <c r="Y2" s="10"/>
      <c r="Z2" s="10"/>
    </row>
    <row r="3" spans="1:26" customFormat="1" ht="15" customHeight="1" x14ac:dyDescent="0.25">
      <c r="Y3" s="10"/>
      <c r="Z3" s="10"/>
    </row>
    <row r="4" spans="1:26" customFormat="1" ht="15" customHeight="1" x14ac:dyDescent="0.25">
      <c r="A4" s="63"/>
      <c r="B4" s="63"/>
      <c r="C4" s="65" t="s">
        <v>4</v>
      </c>
      <c r="D4" s="65"/>
      <c r="E4" s="65" t="s">
        <v>5</v>
      </c>
      <c r="F4" s="65"/>
      <c r="G4" s="65" t="s">
        <v>2</v>
      </c>
      <c r="H4" s="65"/>
      <c r="I4" s="65" t="s">
        <v>6</v>
      </c>
      <c r="J4" s="65"/>
      <c r="Y4" s="10"/>
      <c r="Z4" s="10"/>
    </row>
    <row r="5" spans="1:26" customFormat="1" ht="15" customHeight="1" thickBot="1" x14ac:dyDescent="0.3">
      <c r="Y5" s="10"/>
      <c r="Z5" s="10"/>
    </row>
    <row r="6" spans="1:26" customFormat="1" ht="15" customHeight="1" x14ac:dyDescent="0.25">
      <c r="A6" s="7"/>
      <c r="B6" s="75" t="str">
        <f>Input!$C$9</f>
        <v>ICICI Bank Ltd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10"/>
      <c r="Z6" s="10"/>
    </row>
    <row r="7" spans="1:26" customFormat="1" ht="15" customHeight="1" thickBot="1" x14ac:dyDescent="0.3">
      <c r="A7" s="7"/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10"/>
      <c r="Z7" s="10"/>
    </row>
    <row r="8" spans="1:26" customFormat="1" ht="15" customHeight="1" thickBot="1" x14ac:dyDescent="0.3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10"/>
      <c r="Z8" s="10"/>
    </row>
    <row r="9" spans="1:26" customFormat="1" ht="15" customHeight="1" x14ac:dyDescent="0.25">
      <c r="A9" s="3"/>
      <c r="B9" s="2"/>
      <c r="C9" s="83" t="s">
        <v>13</v>
      </c>
      <c r="D9" s="84"/>
      <c r="E9" s="84"/>
      <c r="F9" s="84"/>
      <c r="G9" s="84"/>
      <c r="H9" s="84"/>
      <c r="I9" s="84"/>
      <c r="J9" s="84"/>
      <c r="K9" s="84"/>
      <c r="L9" s="85"/>
      <c r="M9" s="9"/>
      <c r="N9" s="83" t="str">
        <f>"6 Months Window - Transactions to "&amp;Input!$C$9</f>
        <v>6 Months Window - Transactions to ICICI Bank Ltd</v>
      </c>
      <c r="O9" s="84"/>
      <c r="P9" s="84"/>
      <c r="Q9" s="84"/>
      <c r="R9" s="84"/>
      <c r="S9" s="84"/>
      <c r="T9" s="84"/>
      <c r="U9" s="84"/>
      <c r="V9" s="84"/>
      <c r="W9" s="85"/>
      <c r="X9" s="4"/>
      <c r="Y9" s="10"/>
      <c r="Z9" s="10"/>
    </row>
    <row r="10" spans="1:26" customFormat="1" ht="15" customHeight="1" thickBot="1" x14ac:dyDescent="0.3">
      <c r="A10" s="3"/>
      <c r="B10" s="2"/>
      <c r="C10" s="86"/>
      <c r="D10" s="87"/>
      <c r="E10" s="87"/>
      <c r="F10" s="87"/>
      <c r="G10" s="87"/>
      <c r="H10" s="87"/>
      <c r="I10" s="87"/>
      <c r="J10" s="87"/>
      <c r="K10" s="87"/>
      <c r="L10" s="88"/>
      <c r="M10" s="8"/>
      <c r="N10" s="86"/>
      <c r="O10" s="87"/>
      <c r="P10" s="87"/>
      <c r="Q10" s="87"/>
      <c r="R10" s="87"/>
      <c r="S10" s="87"/>
      <c r="T10" s="87"/>
      <c r="U10" s="87"/>
      <c r="V10" s="87"/>
      <c r="W10" s="88"/>
      <c r="X10" s="4"/>
      <c r="Y10" s="10"/>
      <c r="Z10" s="10"/>
    </row>
    <row r="11" spans="1:26" customFormat="1" ht="15" customHeight="1" x14ac:dyDescent="0.25">
      <c r="A11" s="3"/>
      <c r="B11" s="2"/>
      <c r="C11" s="11"/>
      <c r="D11" s="12"/>
      <c r="E11" s="12"/>
      <c r="F11" s="12"/>
      <c r="G11" s="12"/>
      <c r="H11" s="12"/>
      <c r="I11" s="12"/>
      <c r="J11" s="12"/>
      <c r="K11" s="12"/>
      <c r="L11" s="13"/>
      <c r="M11" s="8"/>
      <c r="N11" s="11"/>
      <c r="O11" s="12"/>
      <c r="P11" s="12"/>
      <c r="Q11" s="12"/>
      <c r="R11" s="12"/>
      <c r="S11" s="12"/>
      <c r="T11" s="12"/>
      <c r="U11" s="12"/>
      <c r="V11" s="12"/>
      <c r="W11" s="13"/>
      <c r="X11" s="4"/>
      <c r="Y11" s="10"/>
      <c r="Z11" s="10"/>
    </row>
    <row r="12" spans="1:26" customFormat="1" ht="15" customHeight="1" x14ac:dyDescent="0.25">
      <c r="A12" s="3"/>
      <c r="B12" s="2"/>
      <c r="C12" s="11"/>
      <c r="D12" s="12"/>
      <c r="E12" s="12"/>
      <c r="F12" s="12"/>
      <c r="G12" s="12"/>
      <c r="H12" s="12"/>
      <c r="I12" s="12"/>
      <c r="J12" s="12"/>
      <c r="K12" s="12"/>
      <c r="L12" s="13"/>
      <c r="M12" s="8"/>
      <c r="N12" s="11"/>
      <c r="O12" s="12"/>
      <c r="P12" s="12"/>
      <c r="Q12" s="12"/>
      <c r="R12" s="12"/>
      <c r="S12" s="12"/>
      <c r="T12" s="12"/>
      <c r="U12" s="12"/>
      <c r="V12" s="12"/>
      <c r="W12" s="13"/>
      <c r="X12" s="4"/>
      <c r="Y12" s="10"/>
      <c r="Z12" s="10"/>
    </row>
    <row r="13" spans="1:26" customFormat="1" ht="15" customHeight="1" x14ac:dyDescent="0.25">
      <c r="A13" s="3"/>
      <c r="B13" s="2"/>
      <c r="C13" s="11"/>
      <c r="D13" s="12"/>
      <c r="E13" s="12"/>
      <c r="F13" s="12"/>
      <c r="G13" s="12"/>
      <c r="H13" s="12"/>
      <c r="I13" s="12"/>
      <c r="J13" s="12"/>
      <c r="K13" s="12"/>
      <c r="L13" s="13"/>
      <c r="M13" s="8"/>
      <c r="N13" s="11"/>
      <c r="O13" s="12"/>
      <c r="P13" s="12"/>
      <c r="Q13" s="12"/>
      <c r="R13" s="12"/>
      <c r="S13" s="12"/>
      <c r="T13" s="12"/>
      <c r="U13" s="12"/>
      <c r="V13" s="12"/>
      <c r="W13" s="13"/>
      <c r="X13" s="4"/>
      <c r="Y13" s="10"/>
      <c r="Z13" s="10"/>
    </row>
    <row r="14" spans="1:26" customFormat="1" ht="15" customHeight="1" x14ac:dyDescent="0.25">
      <c r="A14" s="3"/>
      <c r="B14" s="2"/>
      <c r="C14" s="11"/>
      <c r="D14" s="12"/>
      <c r="E14" s="12"/>
      <c r="F14" s="12"/>
      <c r="G14" s="12"/>
      <c r="H14" s="12"/>
      <c r="I14" s="12"/>
      <c r="J14" s="12"/>
      <c r="K14" s="12"/>
      <c r="L14" s="13"/>
      <c r="M14" s="8"/>
      <c r="N14" s="11"/>
      <c r="O14" s="12"/>
      <c r="P14" s="12"/>
      <c r="Q14" s="12"/>
      <c r="R14" s="12"/>
      <c r="S14" s="12"/>
      <c r="T14" s="12"/>
      <c r="U14" s="12"/>
      <c r="V14" s="12"/>
      <c r="W14" s="13"/>
      <c r="X14" s="4"/>
      <c r="Y14" s="10"/>
      <c r="Z14" s="10"/>
    </row>
    <row r="15" spans="1:26" customFormat="1" ht="15" customHeight="1" x14ac:dyDescent="0.25">
      <c r="A15" s="3"/>
      <c r="B15" s="2"/>
      <c r="C15" s="19"/>
      <c r="D15" s="20"/>
      <c r="E15" s="20"/>
      <c r="F15" s="20"/>
      <c r="G15" s="20"/>
      <c r="H15" s="15"/>
      <c r="I15" s="12"/>
      <c r="J15" s="12"/>
      <c r="K15" s="12"/>
      <c r="L15" s="13"/>
      <c r="M15" s="8"/>
      <c r="N15" s="11"/>
      <c r="O15" s="12"/>
      <c r="P15" s="12"/>
      <c r="Q15" s="12"/>
      <c r="R15" s="12"/>
      <c r="S15" s="12"/>
      <c r="T15" s="12"/>
      <c r="U15" s="12"/>
      <c r="V15" s="12"/>
      <c r="W15" s="13"/>
      <c r="X15" s="4"/>
      <c r="Y15" s="10"/>
      <c r="Z15" s="10"/>
    </row>
    <row r="16" spans="1:26" customFormat="1" ht="15" customHeight="1" x14ac:dyDescent="0.25">
      <c r="A16" s="3"/>
      <c r="B16" s="2"/>
      <c r="C16" s="19"/>
      <c r="D16" s="20"/>
      <c r="E16" s="20"/>
      <c r="F16" s="20"/>
      <c r="G16" s="20"/>
      <c r="H16" s="15"/>
      <c r="I16" s="12"/>
      <c r="J16" s="12"/>
      <c r="K16" s="12"/>
      <c r="L16" s="13"/>
      <c r="M16" s="8"/>
      <c r="N16" s="11"/>
      <c r="O16" s="12"/>
      <c r="P16" s="12"/>
      <c r="Q16" s="12"/>
      <c r="R16" s="12"/>
      <c r="S16" s="12"/>
      <c r="T16" s="12"/>
      <c r="U16" s="12"/>
      <c r="V16" s="12"/>
      <c r="W16" s="13"/>
      <c r="X16" s="4"/>
      <c r="Y16" s="10"/>
      <c r="Z16" s="10"/>
    </row>
    <row r="17" spans="1:29 16383:16384" customFormat="1" ht="15" customHeight="1" x14ac:dyDescent="0.25">
      <c r="A17" s="3"/>
      <c r="B17" s="2"/>
      <c r="C17" s="54"/>
      <c r="D17" s="94" t="s">
        <v>5</v>
      </c>
      <c r="E17" s="94"/>
      <c r="F17" s="94" t="s">
        <v>2</v>
      </c>
      <c r="G17" s="94"/>
      <c r="H17" s="55"/>
      <c r="I17" s="12"/>
      <c r="J17" s="12"/>
      <c r="K17" s="12"/>
      <c r="L17" s="13"/>
      <c r="M17" s="8"/>
      <c r="N17" s="11"/>
      <c r="O17" s="12"/>
      <c r="P17" s="12"/>
      <c r="Q17" s="12"/>
      <c r="R17" s="12"/>
      <c r="S17" s="12"/>
      <c r="T17" s="12"/>
      <c r="U17" s="12"/>
      <c r="V17" s="12"/>
      <c r="W17" s="13"/>
      <c r="X17" s="4"/>
      <c r="Y17" s="46"/>
      <c r="Z17" s="21"/>
      <c r="AA17" s="3"/>
      <c r="AB17" s="49"/>
      <c r="AC17" s="46"/>
      <c r="XFC17" s="50">
        <v>6</v>
      </c>
      <c r="XFD17" s="50" t="s">
        <v>8</v>
      </c>
    </row>
    <row r="18" spans="1:29 16383:16384" customFormat="1" ht="15" customHeight="1" x14ac:dyDescent="0.25">
      <c r="A18" s="3"/>
      <c r="B18" s="2"/>
      <c r="C18" s="54"/>
      <c r="D18" s="74">
        <f>SUM(Table1[Transactions])</f>
        <v>1462534</v>
      </c>
      <c r="E18" s="74"/>
      <c r="F18" s="74">
        <f>SUM(Table1[Volume])</f>
        <v>80964429464.919998</v>
      </c>
      <c r="G18" s="74"/>
      <c r="H18" s="55"/>
      <c r="I18" s="12"/>
      <c r="J18" s="12"/>
      <c r="K18" s="12"/>
      <c r="L18" s="13"/>
      <c r="M18" s="8"/>
      <c r="N18" s="11"/>
      <c r="O18" s="12"/>
      <c r="P18" s="12"/>
      <c r="Q18" s="12"/>
      <c r="R18" s="12"/>
      <c r="S18" s="12"/>
      <c r="T18" s="12"/>
      <c r="U18" s="12"/>
      <c r="V18" s="12"/>
      <c r="W18" s="13"/>
      <c r="X18" s="4"/>
      <c r="Y18" s="46"/>
      <c r="Z18" s="21"/>
      <c r="AA18" s="3"/>
      <c r="AB18" s="47"/>
      <c r="AC18" s="46"/>
      <c r="XFC18" s="40">
        <f ca="1">OFFSET(Input!B13,Summary!$XFC$17,,)</f>
        <v>42552</v>
      </c>
      <c r="XFD18" s="41">
        <f ca="1">VLOOKUP(XFC18,Table14[],2,0)</f>
        <v>29270</v>
      </c>
    </row>
    <row r="19" spans="1:29 16383:16384" customFormat="1" ht="15" customHeight="1" x14ac:dyDescent="0.25">
      <c r="A19" s="3"/>
      <c r="B19" s="2"/>
      <c r="C19" s="54" t="str">
        <f>Input!$C$9</f>
        <v>ICICI Bank Ltd</v>
      </c>
      <c r="D19" s="74">
        <f>SUM(Table14[Transactions])</f>
        <v>369914</v>
      </c>
      <c r="E19" s="74"/>
      <c r="F19" s="74">
        <f>SUM(Table14[Volume])</f>
        <v>19454283920.73</v>
      </c>
      <c r="G19" s="74"/>
      <c r="H19" s="55"/>
      <c r="I19" s="12"/>
      <c r="J19" s="12"/>
      <c r="K19" s="12"/>
      <c r="L19" s="13"/>
      <c r="M19" s="8"/>
      <c r="N19" s="11"/>
      <c r="O19" s="12"/>
      <c r="P19" s="12"/>
      <c r="Q19" s="12"/>
      <c r="R19" s="12"/>
      <c r="S19" s="12"/>
      <c r="T19" s="12"/>
      <c r="U19" s="12"/>
      <c r="V19" s="12"/>
      <c r="W19" s="13"/>
      <c r="X19" s="4"/>
      <c r="Y19" s="46"/>
      <c r="Z19" s="21"/>
      <c r="AA19" s="3"/>
      <c r="AB19" s="47"/>
      <c r="AC19" s="46"/>
      <c r="XFC19" s="40">
        <f ca="1">OFFSET(Input!B14,Summary!$XFC$17,,)</f>
        <v>42583</v>
      </c>
      <c r="XFD19" s="41">
        <f ca="1">VLOOKUP(XFC19,Table14[],2,0)</f>
        <v>32791</v>
      </c>
    </row>
    <row r="20" spans="1:29 16383:16384" customFormat="1" ht="15" customHeight="1" x14ac:dyDescent="0.25">
      <c r="A20" s="3"/>
      <c r="B20" s="2"/>
      <c r="C20" s="54" t="str">
        <f>"Rest of "&amp;Input!$C$7</f>
        <v>Rest of India</v>
      </c>
      <c r="D20" s="73">
        <f>D18-D19</f>
        <v>1092620</v>
      </c>
      <c r="E20" s="73"/>
      <c r="F20" s="73">
        <f>F18-F19</f>
        <v>61510145544.190002</v>
      </c>
      <c r="G20" s="73"/>
      <c r="H20" s="55"/>
      <c r="I20" s="12"/>
      <c r="J20" s="12"/>
      <c r="K20" s="12"/>
      <c r="L20" s="13"/>
      <c r="M20" s="8"/>
      <c r="N20" s="11"/>
      <c r="O20" s="12"/>
      <c r="P20" s="12"/>
      <c r="Q20" s="12"/>
      <c r="R20" s="12"/>
      <c r="S20" s="12"/>
      <c r="T20" s="12"/>
      <c r="U20" s="12"/>
      <c r="V20" s="12"/>
      <c r="W20" s="13"/>
      <c r="X20" s="4"/>
      <c r="Y20" s="46"/>
      <c r="Z20" s="21"/>
      <c r="AA20" s="3"/>
      <c r="AB20" s="47"/>
      <c r="AC20" s="46"/>
      <c r="XFC20" s="40">
        <f ca="1">OFFSET(Input!B15,Summary!$XFC$17,,)</f>
        <v>42614</v>
      </c>
      <c r="XFD20" s="41">
        <f ca="1">VLOOKUP(XFC20,Table14[],2,0)</f>
        <v>29745</v>
      </c>
    </row>
    <row r="21" spans="1:29 16383:16384" customFormat="1" ht="15" customHeight="1" x14ac:dyDescent="0.25">
      <c r="A21" s="3"/>
      <c r="B21" s="2"/>
      <c r="C21" s="11"/>
      <c r="D21" s="12"/>
      <c r="E21" s="12"/>
      <c r="F21" s="12"/>
      <c r="G21" s="12"/>
      <c r="H21" s="12"/>
      <c r="I21" s="12"/>
      <c r="J21" s="12"/>
      <c r="K21" s="12"/>
      <c r="L21" s="13"/>
      <c r="M21" s="8"/>
      <c r="N21" s="11"/>
      <c r="O21" s="12"/>
      <c r="P21" s="12"/>
      <c r="Q21" s="12"/>
      <c r="R21" s="12"/>
      <c r="S21" s="12"/>
      <c r="T21" s="12"/>
      <c r="U21" s="12"/>
      <c r="V21" s="12"/>
      <c r="W21" s="13"/>
      <c r="X21" s="4"/>
      <c r="Y21" s="46"/>
      <c r="Z21" s="21"/>
      <c r="AA21" s="3"/>
      <c r="AB21" s="47"/>
      <c r="AC21" s="46"/>
      <c r="XFC21" s="40">
        <f ca="1">OFFSET(Input!B16,Summary!$XFC$17,,)</f>
        <v>42644</v>
      </c>
      <c r="XFD21" s="41">
        <f ca="1">VLOOKUP(XFC21,Table14[],2,0)</f>
        <v>31095</v>
      </c>
    </row>
    <row r="22" spans="1:29 16383:16384" customFormat="1" ht="15" customHeight="1" x14ac:dyDescent="0.25">
      <c r="A22" s="3"/>
      <c r="B22" s="2"/>
      <c r="C22" s="11"/>
      <c r="D22" s="12"/>
      <c r="E22" s="12"/>
      <c r="F22" s="12"/>
      <c r="G22" s="12"/>
      <c r="H22" s="12"/>
      <c r="I22" s="12"/>
      <c r="J22" s="12"/>
      <c r="K22" s="12"/>
      <c r="L22" s="13"/>
      <c r="M22" s="8"/>
      <c r="N22" s="11"/>
      <c r="O22" s="12"/>
      <c r="P22" s="12"/>
      <c r="Q22" s="12"/>
      <c r="R22" s="12"/>
      <c r="S22" s="12"/>
      <c r="T22" s="12"/>
      <c r="U22" s="12"/>
      <c r="V22" s="12"/>
      <c r="W22" s="13"/>
      <c r="X22" s="4"/>
      <c r="Y22" s="46"/>
      <c r="Z22" s="21"/>
      <c r="AA22" s="3"/>
      <c r="AB22" s="47"/>
      <c r="AC22" s="46"/>
      <c r="XFC22" s="40">
        <f ca="1">OFFSET(Input!B17,Summary!$XFC$17,,)</f>
        <v>42675</v>
      </c>
      <c r="XFD22" s="41">
        <f ca="1">VLOOKUP(XFC22,Table14[],2,0)</f>
        <v>31676</v>
      </c>
    </row>
    <row r="23" spans="1:29 16383:16384" customFormat="1" ht="15" customHeight="1" x14ac:dyDescent="0.25">
      <c r="A23" s="3"/>
      <c r="B23" s="2"/>
      <c r="C23" s="11"/>
      <c r="D23" s="12"/>
      <c r="E23" s="12"/>
      <c r="F23" s="12"/>
      <c r="G23" s="12"/>
      <c r="H23" s="12"/>
      <c r="I23" s="12"/>
      <c r="J23" s="12"/>
      <c r="K23" s="12"/>
      <c r="L23" s="13"/>
      <c r="M23" s="8"/>
      <c r="N23" s="11"/>
      <c r="O23" s="12"/>
      <c r="P23" s="12"/>
      <c r="Q23" s="12"/>
      <c r="R23" s="12"/>
      <c r="S23" s="12"/>
      <c r="T23" s="12"/>
      <c r="U23" s="12"/>
      <c r="V23" s="12"/>
      <c r="W23" s="13"/>
      <c r="X23" s="4"/>
      <c r="Y23" s="46"/>
      <c r="Z23" s="21"/>
      <c r="AA23" s="3"/>
      <c r="AB23" s="47"/>
      <c r="AC23" s="46"/>
      <c r="XFC23" s="40">
        <f ca="1">OFFSET(Input!B18,Summary!$XFC$17,,)</f>
        <v>42705</v>
      </c>
      <c r="XFD23" s="41">
        <f ca="1">VLOOKUP(XFC23,Table14[],2,0)</f>
        <v>33636</v>
      </c>
    </row>
    <row r="24" spans="1:29 16383:16384" customFormat="1" ht="15" customHeight="1" x14ac:dyDescent="0.25">
      <c r="A24" s="3"/>
      <c r="B24" s="2"/>
      <c r="C24" s="11"/>
      <c r="D24" s="12"/>
      <c r="E24" s="12"/>
      <c r="F24" s="12"/>
      <c r="G24" s="12"/>
      <c r="H24" s="12"/>
      <c r="I24" s="12"/>
      <c r="J24" s="12"/>
      <c r="K24" s="12"/>
      <c r="L24" s="13"/>
      <c r="M24" s="8"/>
      <c r="N24" s="11"/>
      <c r="O24" s="12"/>
      <c r="P24" s="12"/>
      <c r="Q24" s="12"/>
      <c r="R24" s="12"/>
      <c r="S24" s="12"/>
      <c r="T24" s="12"/>
      <c r="U24" s="12"/>
      <c r="V24" s="12"/>
      <c r="W24" s="13"/>
      <c r="X24" s="4"/>
      <c r="Y24" s="46"/>
      <c r="Z24" s="21"/>
      <c r="AA24" s="3"/>
      <c r="AB24" s="46"/>
      <c r="AC24" s="46"/>
      <c r="XFC24" s="39"/>
      <c r="XFD24" s="39"/>
    </row>
    <row r="25" spans="1:29 16383:16384" customFormat="1" ht="15" customHeight="1" thickBot="1" x14ac:dyDescent="0.3">
      <c r="A25" s="3"/>
      <c r="B25" s="2"/>
      <c r="C25" s="16"/>
      <c r="D25" s="17"/>
      <c r="E25" s="17"/>
      <c r="F25" s="17"/>
      <c r="G25" s="17"/>
      <c r="H25" s="17"/>
      <c r="I25" s="17"/>
      <c r="J25" s="17"/>
      <c r="K25" s="17"/>
      <c r="L25" s="18"/>
      <c r="M25" s="3"/>
      <c r="N25" s="16"/>
      <c r="O25" s="17"/>
      <c r="P25" s="17"/>
      <c r="Q25" s="17"/>
      <c r="R25" s="17"/>
      <c r="S25" s="17"/>
      <c r="T25" s="17"/>
      <c r="U25" s="17"/>
      <c r="V25" s="17"/>
      <c r="W25" s="18"/>
      <c r="X25" s="4"/>
      <c r="Y25" s="10"/>
      <c r="Z25" s="21"/>
      <c r="AA25" s="3"/>
      <c r="AB25" s="49"/>
      <c r="AC25" s="10"/>
      <c r="XFC25" s="50">
        <v>6</v>
      </c>
      <c r="XFD25" s="51" t="s">
        <v>9</v>
      </c>
    </row>
    <row r="26" spans="1:29 16383:16384" customFormat="1" ht="15" customHeight="1" thickBot="1" x14ac:dyDescent="0.3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10"/>
      <c r="Z26" s="21"/>
      <c r="AA26" s="3"/>
      <c r="AB26" s="48"/>
      <c r="AC26" s="10"/>
      <c r="XFC26" s="40">
        <f ca="1">OFFSET(Input!B13,Summary!$XFC$25,,,)</f>
        <v>42552</v>
      </c>
      <c r="XFD26" s="41">
        <f ca="1">VLOOKUP(XFC26,Table14[],3,0)</f>
        <v>1561693936</v>
      </c>
    </row>
    <row r="27" spans="1:29 16383:16384" customFormat="1" ht="15" customHeight="1" x14ac:dyDescent="0.25">
      <c r="A27" s="3"/>
      <c r="B27" s="2"/>
      <c r="C27" s="83" t="str">
        <f>"6 Months Window - Volume to "&amp;Input!$C$9</f>
        <v>6 Months Window - Volume to ICICI Bank Ltd</v>
      </c>
      <c r="D27" s="84"/>
      <c r="E27" s="84"/>
      <c r="F27" s="84"/>
      <c r="G27" s="84"/>
      <c r="H27" s="84"/>
      <c r="I27" s="84"/>
      <c r="J27" s="84"/>
      <c r="K27" s="84"/>
      <c r="L27" s="85"/>
      <c r="M27" s="3"/>
      <c r="N27" s="83" t="s">
        <v>17</v>
      </c>
      <c r="O27" s="84"/>
      <c r="P27" s="84"/>
      <c r="Q27" s="84"/>
      <c r="R27" s="84"/>
      <c r="S27" s="85"/>
      <c r="U27" s="83" t="s">
        <v>16</v>
      </c>
      <c r="V27" s="84"/>
      <c r="W27" s="85"/>
      <c r="X27" s="4"/>
      <c r="Y27" s="10"/>
      <c r="Z27" s="21"/>
      <c r="AA27" s="3"/>
      <c r="AB27" s="48"/>
      <c r="AC27" s="10"/>
      <c r="XFC27" s="40">
        <f ca="1">OFFSET(Input!B14,Summary!$XFC$25,,,)</f>
        <v>42583</v>
      </c>
      <c r="XFD27" s="41">
        <f ca="1">VLOOKUP(XFC27,Table14[],3,0)</f>
        <v>1840346407</v>
      </c>
    </row>
    <row r="28" spans="1:29 16383:16384" customFormat="1" ht="15" customHeight="1" thickBot="1" x14ac:dyDescent="0.3">
      <c r="A28" s="3"/>
      <c r="B28" s="2"/>
      <c r="C28" s="86"/>
      <c r="D28" s="87"/>
      <c r="E28" s="87"/>
      <c r="F28" s="87"/>
      <c r="G28" s="87"/>
      <c r="H28" s="87"/>
      <c r="I28" s="87"/>
      <c r="J28" s="87"/>
      <c r="K28" s="87"/>
      <c r="L28" s="88"/>
      <c r="M28" s="3"/>
      <c r="N28" s="86"/>
      <c r="O28" s="87"/>
      <c r="P28" s="87"/>
      <c r="Q28" s="87"/>
      <c r="R28" s="87"/>
      <c r="S28" s="88"/>
      <c r="U28" s="86"/>
      <c r="V28" s="87"/>
      <c r="W28" s="88"/>
      <c r="X28" s="4"/>
      <c r="Y28" s="10"/>
      <c r="Z28" s="21"/>
      <c r="AA28" s="3"/>
      <c r="AB28" s="48"/>
      <c r="AC28" s="10"/>
      <c r="XFC28" s="40">
        <f ca="1">OFFSET(Input!B15,Summary!$XFC$25,,,)</f>
        <v>42614</v>
      </c>
      <c r="XFD28" s="41">
        <f ca="1">VLOOKUP(XFC28,Table14[],3,0)</f>
        <v>1514459898</v>
      </c>
    </row>
    <row r="29" spans="1:29 16383:16384" customFormat="1" ht="15" customHeight="1" thickBot="1" x14ac:dyDescent="0.3">
      <c r="B29" s="2"/>
      <c r="C29" s="11"/>
      <c r="D29" s="12"/>
      <c r="E29" s="12"/>
      <c r="F29" s="12"/>
      <c r="G29" s="12"/>
      <c r="H29" s="12"/>
      <c r="I29" s="12"/>
      <c r="J29" s="12"/>
      <c r="K29" s="12"/>
      <c r="L29" s="13"/>
      <c r="M29" s="3"/>
      <c r="N29" s="25"/>
      <c r="O29" s="26"/>
      <c r="P29" s="26"/>
      <c r="Q29" s="26"/>
      <c r="R29" s="26"/>
      <c r="S29" s="13"/>
      <c r="T29" s="10"/>
      <c r="U29" s="28"/>
      <c r="V29" s="27"/>
      <c r="W29" s="31"/>
      <c r="X29" s="4"/>
      <c r="Y29" s="10"/>
      <c r="Z29" s="21"/>
      <c r="AA29" s="3"/>
      <c r="AB29" s="48"/>
      <c r="AC29" s="10"/>
      <c r="XFC29" s="40">
        <f ca="1">OFFSET(Input!B16,Summary!$XFC$25,,,)</f>
        <v>42644</v>
      </c>
      <c r="XFD29" s="41">
        <f ca="1">VLOOKUP(XFC29,Table14[],3,0)</f>
        <v>1657457566</v>
      </c>
    </row>
    <row r="30" spans="1:29 16383:16384" customFormat="1" ht="15" customHeight="1" thickBot="1" x14ac:dyDescent="0.3">
      <c r="B30" s="2"/>
      <c r="C30" s="11"/>
      <c r="D30" s="12"/>
      <c r="E30" s="12"/>
      <c r="F30" s="12"/>
      <c r="G30" s="12"/>
      <c r="H30" s="12"/>
      <c r="I30" s="12"/>
      <c r="J30" s="12"/>
      <c r="K30" s="12"/>
      <c r="L30" s="13"/>
      <c r="M30" s="3"/>
      <c r="N30" s="25"/>
      <c r="O30" s="89" t="s">
        <v>10</v>
      </c>
      <c r="P30" s="90"/>
      <c r="Q30" s="90"/>
      <c r="R30" s="91"/>
      <c r="S30" s="13"/>
      <c r="T30" s="10"/>
      <c r="U30" s="28"/>
      <c r="V30" s="81" t="s">
        <v>5</v>
      </c>
      <c r="W30" s="31"/>
      <c r="X30" s="4"/>
      <c r="Y30" s="10"/>
      <c r="Z30" s="21"/>
      <c r="AA30" s="3"/>
      <c r="AB30" s="48"/>
      <c r="AC30" s="10"/>
      <c r="XFC30" s="40">
        <f ca="1">OFFSET(Input!B17,Summary!$XFC$25,,,)</f>
        <v>42675</v>
      </c>
      <c r="XFD30" s="41">
        <f ca="1">VLOOKUP(XFC30,Table14[],3,0)</f>
        <v>1694704518</v>
      </c>
    </row>
    <row r="31" spans="1:29 16383:16384" customFormat="1" ht="15" customHeight="1" thickBot="1" x14ac:dyDescent="0.3">
      <c r="B31" s="2"/>
      <c r="C31" s="11"/>
      <c r="D31" s="12"/>
      <c r="E31" s="12"/>
      <c r="F31" s="12"/>
      <c r="G31" s="12"/>
      <c r="H31" s="12"/>
      <c r="I31" s="12"/>
      <c r="J31" s="12"/>
      <c r="K31" s="12"/>
      <c r="L31" s="13"/>
      <c r="M31" s="3"/>
      <c r="N31" s="25"/>
      <c r="O31" s="101">
        <v>42644</v>
      </c>
      <c r="P31" s="102"/>
      <c r="Q31" s="102"/>
      <c r="R31" s="103"/>
      <c r="S31" s="13"/>
      <c r="T31" s="10"/>
      <c r="U31" s="28"/>
      <c r="V31" s="82"/>
      <c r="W31" s="31"/>
      <c r="X31" s="4"/>
      <c r="Y31" s="10"/>
      <c r="Z31" s="21"/>
      <c r="AA31" s="3"/>
      <c r="AB31" s="48"/>
      <c r="AC31" s="10"/>
      <c r="XFC31" s="40">
        <f ca="1">OFFSET(Input!B18,Summary!$XFC$25,,,)</f>
        <v>42705</v>
      </c>
      <c r="XFD31" s="41">
        <f ca="1">VLOOKUP(XFC31,Table14[],3,0)</f>
        <v>1764971755</v>
      </c>
    </row>
    <row r="32" spans="1:29 16383:16384" customFormat="1" ht="15" customHeight="1" x14ac:dyDescent="0.25">
      <c r="B32" s="2"/>
      <c r="C32" s="11"/>
      <c r="D32" s="12"/>
      <c r="E32" s="12"/>
      <c r="F32" s="12"/>
      <c r="G32" s="12"/>
      <c r="H32" s="12"/>
      <c r="I32" s="12"/>
      <c r="J32" s="12"/>
      <c r="K32" s="12"/>
      <c r="L32" s="13"/>
      <c r="M32" s="3"/>
      <c r="N32" s="25"/>
      <c r="O32" s="26"/>
      <c r="P32" s="26"/>
      <c r="Q32" s="26"/>
      <c r="R32" s="26"/>
      <c r="S32" s="13"/>
      <c r="T32" s="10"/>
      <c r="U32" s="28"/>
      <c r="V32" s="98">
        <f>Input!$G$26</f>
        <v>30826</v>
      </c>
      <c r="W32" s="31"/>
      <c r="X32" s="4"/>
      <c r="Y32" s="10"/>
      <c r="Z32" s="21"/>
      <c r="AA32" s="3"/>
      <c r="AB32" s="3"/>
      <c r="AC32" s="10"/>
    </row>
    <row r="33" spans="2:29" customFormat="1" ht="15" customHeight="1" x14ac:dyDescent="0.25">
      <c r="B33" s="2"/>
      <c r="C33" s="19"/>
      <c r="D33" s="20"/>
      <c r="E33" s="20"/>
      <c r="F33" s="20"/>
      <c r="G33" s="20"/>
      <c r="H33" s="15"/>
      <c r="I33" s="12"/>
      <c r="J33" s="12"/>
      <c r="K33" s="12"/>
      <c r="L33" s="13"/>
      <c r="M33" s="3"/>
      <c r="N33" s="28"/>
      <c r="O33" s="27"/>
      <c r="P33" s="27"/>
      <c r="Q33" s="27"/>
      <c r="R33" s="27"/>
      <c r="S33" s="13"/>
      <c r="T33" s="10" t="s">
        <v>8</v>
      </c>
      <c r="U33" s="28">
        <f>VLOOKUP($O$31,Table14[],2,0)</f>
        <v>31095</v>
      </c>
      <c r="V33" s="99"/>
      <c r="W33" s="31"/>
      <c r="X33" s="4"/>
      <c r="Y33" s="10"/>
      <c r="Z33" s="21"/>
      <c r="AA33" s="3"/>
      <c r="AB33" s="3"/>
      <c r="AC33" s="10"/>
    </row>
    <row r="34" spans="2:29" customFormat="1" ht="15" customHeight="1" x14ac:dyDescent="0.25">
      <c r="B34" s="2"/>
      <c r="C34" s="19"/>
      <c r="D34" s="20"/>
      <c r="E34" s="20"/>
      <c r="F34" s="20"/>
      <c r="G34" s="20"/>
      <c r="H34" s="15"/>
      <c r="I34" s="12"/>
      <c r="J34" s="12"/>
      <c r="K34" s="12"/>
      <c r="L34" s="13"/>
      <c r="M34" s="3"/>
      <c r="N34" s="28"/>
      <c r="O34" s="69" t="s">
        <v>11</v>
      </c>
      <c r="P34" s="69"/>
      <c r="Q34" s="69"/>
      <c r="R34" s="71">
        <f>$O$31</f>
        <v>42644</v>
      </c>
      <c r="S34" s="13"/>
      <c r="T34" s="10" t="s">
        <v>9</v>
      </c>
      <c r="U34" s="44">
        <f>VLOOKUP($O$31,Table14[],3,0)</f>
        <v>1657457566</v>
      </c>
      <c r="V34" s="99"/>
      <c r="W34" s="31"/>
      <c r="X34" s="4"/>
      <c r="Y34" s="10"/>
      <c r="Z34" s="21"/>
      <c r="AA34" s="3"/>
      <c r="AB34" s="3"/>
      <c r="AC34" s="10"/>
    </row>
    <row r="35" spans="2:29" customFormat="1" ht="15" customHeight="1" thickBot="1" x14ac:dyDescent="0.3">
      <c r="B35" s="2"/>
      <c r="C35" s="19"/>
      <c r="D35" s="93" t="s">
        <v>5</v>
      </c>
      <c r="E35" s="93"/>
      <c r="F35" s="93" t="s">
        <v>2</v>
      </c>
      <c r="G35" s="93"/>
      <c r="H35" s="15"/>
      <c r="I35" s="12"/>
      <c r="J35" s="12"/>
      <c r="K35" s="12"/>
      <c r="L35" s="13"/>
      <c r="M35" s="3"/>
      <c r="N35" s="28"/>
      <c r="O35" s="70"/>
      <c r="P35" s="70"/>
      <c r="Q35" s="70"/>
      <c r="R35" s="72"/>
      <c r="S35" s="13"/>
      <c r="T35" s="10"/>
      <c r="U35" s="28"/>
      <c r="V35" s="99"/>
      <c r="W35" s="31"/>
      <c r="X35" s="4"/>
      <c r="Y35" s="10"/>
      <c r="Z35" s="10"/>
      <c r="AA35" s="10"/>
      <c r="AB35" s="10"/>
      <c r="AC35" s="10"/>
    </row>
    <row r="36" spans="2:29" customFormat="1" ht="15" customHeight="1" thickBot="1" x14ac:dyDescent="0.3">
      <c r="B36" s="2"/>
      <c r="C36" s="19"/>
      <c r="D36" s="95">
        <f>SUM(Table1[Transactions])</f>
        <v>1462534</v>
      </c>
      <c r="E36" s="95"/>
      <c r="F36" s="95">
        <f>SUM(Table1[Volume])</f>
        <v>80964429464.919998</v>
      </c>
      <c r="G36" s="95"/>
      <c r="H36" s="15"/>
      <c r="I36" s="12"/>
      <c r="J36" s="12"/>
      <c r="K36" s="12"/>
      <c r="L36" s="13"/>
      <c r="M36" s="3"/>
      <c r="N36" s="28"/>
      <c r="O36" s="67">
        <f>U33</f>
        <v>31095</v>
      </c>
      <c r="P36" s="67"/>
      <c r="Q36" s="67"/>
      <c r="R36" s="67"/>
      <c r="S36" s="13"/>
      <c r="T36" s="10"/>
      <c r="U36" s="28"/>
      <c r="V36" s="100"/>
      <c r="W36" s="31"/>
      <c r="X36" s="4"/>
      <c r="Y36" s="10"/>
      <c r="Z36" s="10"/>
    </row>
    <row r="37" spans="2:29" customFormat="1" ht="15" customHeight="1" thickBot="1" x14ac:dyDescent="0.35">
      <c r="B37" s="2"/>
      <c r="C37" s="19"/>
      <c r="D37" s="20"/>
      <c r="E37" s="20"/>
      <c r="F37" s="20"/>
      <c r="G37" s="20"/>
      <c r="H37" s="15"/>
      <c r="I37" s="12"/>
      <c r="J37" s="12"/>
      <c r="K37" s="12"/>
      <c r="L37" s="13"/>
      <c r="M37" s="3"/>
      <c r="N37" s="28"/>
      <c r="O37" s="68"/>
      <c r="P37" s="68"/>
      <c r="Q37" s="68"/>
      <c r="R37" s="68"/>
      <c r="S37" s="13"/>
      <c r="T37" s="10">
        <f>$O$31</f>
        <v>42644</v>
      </c>
      <c r="U37" s="37"/>
      <c r="V37" s="27"/>
      <c r="W37" s="31"/>
      <c r="X37" s="4"/>
      <c r="Y37" s="10"/>
      <c r="Z37" s="42"/>
    </row>
    <row r="38" spans="2:29" customFormat="1" ht="15" customHeight="1" x14ac:dyDescent="0.25">
      <c r="B38" s="2"/>
      <c r="C38" s="14"/>
      <c r="D38" s="15"/>
      <c r="E38" s="15"/>
      <c r="F38" s="15"/>
      <c r="G38" s="15"/>
      <c r="H38" s="15"/>
      <c r="I38" s="12"/>
      <c r="J38" s="12"/>
      <c r="K38" s="12"/>
      <c r="L38" s="13"/>
      <c r="M38" s="3"/>
      <c r="N38" s="29"/>
      <c r="O38" s="68"/>
      <c r="P38" s="68"/>
      <c r="Q38" s="68"/>
      <c r="R38" s="68"/>
      <c r="S38" s="13"/>
      <c r="T38" s="10"/>
      <c r="U38" s="32"/>
      <c r="V38" s="81" t="s">
        <v>2</v>
      </c>
      <c r="W38" s="31"/>
      <c r="X38" s="4"/>
      <c r="Y38" s="10"/>
      <c r="Z38" s="10"/>
    </row>
    <row r="39" spans="2:29" customFormat="1" ht="15" customHeight="1" thickBot="1" x14ac:dyDescent="0.3">
      <c r="B39" s="2"/>
      <c r="C39" s="11"/>
      <c r="D39" s="12"/>
      <c r="E39" s="12"/>
      <c r="F39" s="12"/>
      <c r="G39" s="12"/>
      <c r="H39" s="12"/>
      <c r="I39" s="12"/>
      <c r="J39" s="12"/>
      <c r="K39" s="12"/>
      <c r="L39" s="13"/>
      <c r="M39" s="3"/>
      <c r="N39" s="25"/>
      <c r="O39" s="12"/>
      <c r="P39" s="12"/>
      <c r="Q39" s="12"/>
      <c r="R39" s="12"/>
      <c r="S39" s="13"/>
      <c r="T39" s="10"/>
      <c r="U39" s="32"/>
      <c r="V39" s="82"/>
      <c r="W39" s="31"/>
      <c r="X39" s="4"/>
      <c r="Y39" s="10"/>
      <c r="Z39" s="10"/>
    </row>
    <row r="40" spans="2:29" customFormat="1" ht="15" customHeight="1" x14ac:dyDescent="0.25">
      <c r="B40" s="2"/>
      <c r="C40" s="11"/>
      <c r="D40" s="12"/>
      <c r="E40" s="12"/>
      <c r="F40" s="12"/>
      <c r="G40" s="12"/>
      <c r="H40" s="12"/>
      <c r="I40" s="12"/>
      <c r="J40" s="12"/>
      <c r="K40" s="12"/>
      <c r="L40" s="13"/>
      <c r="M40" s="3"/>
      <c r="N40" s="25"/>
      <c r="O40" s="12"/>
      <c r="P40" s="12"/>
      <c r="Q40" s="12"/>
      <c r="R40" s="12"/>
      <c r="S40" s="13"/>
      <c r="T40" s="10"/>
      <c r="U40" s="32"/>
      <c r="V40" s="104" t="str">
        <f>Input!$C$8</f>
        <v>INR</v>
      </c>
      <c r="W40" s="31"/>
      <c r="X40" s="4"/>
      <c r="Y40" s="10"/>
      <c r="Z40" s="10"/>
    </row>
    <row r="41" spans="2:29" customFormat="1" ht="15" customHeight="1" x14ac:dyDescent="0.25">
      <c r="B41" s="2"/>
      <c r="C41" s="11"/>
      <c r="D41" s="12"/>
      <c r="E41" s="12"/>
      <c r="F41" s="12"/>
      <c r="G41" s="12"/>
      <c r="H41" s="12"/>
      <c r="I41" s="12"/>
      <c r="J41" s="12"/>
      <c r="K41" s="12"/>
      <c r="L41" s="13"/>
      <c r="M41" s="3"/>
      <c r="N41" s="25"/>
      <c r="O41" s="69" t="s">
        <v>12</v>
      </c>
      <c r="P41" s="69"/>
      <c r="Q41" s="69"/>
      <c r="R41" s="71">
        <f>$O$31</f>
        <v>42644</v>
      </c>
      <c r="S41" s="13"/>
      <c r="T41" s="10"/>
      <c r="U41" s="28"/>
      <c r="V41" s="105"/>
      <c r="W41" s="31"/>
      <c r="X41" s="4"/>
      <c r="Y41" s="10"/>
      <c r="Z41" s="10"/>
    </row>
    <row r="42" spans="2:29" customFormat="1" ht="15" customHeight="1" thickBot="1" x14ac:dyDescent="0.35">
      <c r="B42" s="2"/>
      <c r="C42" s="11"/>
      <c r="D42" s="12"/>
      <c r="E42" s="12"/>
      <c r="F42" s="12"/>
      <c r="G42" s="12"/>
      <c r="H42" s="12"/>
      <c r="I42" s="12"/>
      <c r="J42" s="12"/>
      <c r="K42" s="12"/>
      <c r="L42" s="13"/>
      <c r="M42" s="3"/>
      <c r="N42" s="25"/>
      <c r="O42" s="70"/>
      <c r="P42" s="70"/>
      <c r="Q42" s="70"/>
      <c r="R42" s="72"/>
      <c r="S42" s="13"/>
      <c r="T42" s="10">
        <f>$O$31</f>
        <v>42644</v>
      </c>
      <c r="U42" s="37"/>
      <c r="V42" s="99">
        <f>Input!$H$26</f>
        <v>1621190327</v>
      </c>
      <c r="W42" s="31"/>
      <c r="X42" s="4"/>
      <c r="Y42" s="10"/>
      <c r="Z42" s="10"/>
    </row>
    <row r="43" spans="2:29" customFormat="1" ht="15" customHeight="1" x14ac:dyDescent="0.25">
      <c r="B43" s="2"/>
      <c r="C43" s="11"/>
      <c r="D43" s="12"/>
      <c r="E43" s="12"/>
      <c r="F43" s="12"/>
      <c r="G43" s="12"/>
      <c r="H43" s="12"/>
      <c r="I43" s="12"/>
      <c r="J43" s="12"/>
      <c r="K43" s="12"/>
      <c r="L43" s="13"/>
      <c r="M43" s="3"/>
      <c r="N43" s="25"/>
      <c r="O43" s="96" t="str">
        <f>Input!$C$8</f>
        <v>INR</v>
      </c>
      <c r="P43" s="67">
        <f>U34</f>
        <v>1657457566</v>
      </c>
      <c r="Q43" s="67"/>
      <c r="R43" s="67"/>
      <c r="S43" s="13"/>
      <c r="T43" s="10"/>
      <c r="U43" s="33"/>
      <c r="V43" s="99"/>
      <c r="W43" s="31"/>
      <c r="X43" s="4"/>
      <c r="Y43" s="10"/>
      <c r="Z43" s="10"/>
    </row>
    <row r="44" spans="2:29" customFormat="1" ht="15" customHeight="1" thickBot="1" x14ac:dyDescent="0.3">
      <c r="B44" s="2"/>
      <c r="C44" s="11"/>
      <c r="D44" s="12"/>
      <c r="E44" s="12"/>
      <c r="F44" s="12"/>
      <c r="G44" s="12"/>
      <c r="H44" s="12"/>
      <c r="I44" s="12"/>
      <c r="J44" s="12"/>
      <c r="K44" s="12"/>
      <c r="L44" s="13"/>
      <c r="M44" s="3"/>
      <c r="N44" s="25"/>
      <c r="O44" s="97"/>
      <c r="P44" s="68"/>
      <c r="Q44" s="68"/>
      <c r="R44" s="68"/>
      <c r="S44" s="13"/>
      <c r="T44" s="10"/>
      <c r="U44" s="33"/>
      <c r="V44" s="100"/>
      <c r="W44" s="31"/>
      <c r="X44" s="4"/>
      <c r="Y44" s="10"/>
      <c r="Z44" s="10"/>
    </row>
    <row r="45" spans="2:29" customFormat="1" ht="15" customHeight="1" x14ac:dyDescent="0.25">
      <c r="B45" s="2"/>
      <c r="C45" s="11"/>
      <c r="D45" s="12"/>
      <c r="E45" s="12"/>
      <c r="F45" s="12"/>
      <c r="G45" s="12"/>
      <c r="H45" s="12"/>
      <c r="I45" s="12"/>
      <c r="J45" s="12"/>
      <c r="K45" s="12"/>
      <c r="L45" s="13"/>
      <c r="M45" s="3"/>
      <c r="N45" s="25"/>
      <c r="O45" s="97"/>
      <c r="P45" s="68"/>
      <c r="Q45" s="68"/>
      <c r="R45" s="68"/>
      <c r="S45" s="13"/>
      <c r="T45" s="10"/>
      <c r="U45" s="33"/>
      <c r="V45" s="27"/>
      <c r="W45" s="31"/>
      <c r="X45" s="4"/>
      <c r="Y45" s="10"/>
      <c r="Z45" s="10"/>
    </row>
    <row r="46" spans="2:29" customFormat="1" ht="15" customHeight="1" thickBot="1" x14ac:dyDescent="0.3">
      <c r="B46" s="2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3"/>
      <c r="N46" s="30"/>
      <c r="O46" s="24"/>
      <c r="P46" s="24"/>
      <c r="Q46" s="24"/>
      <c r="R46" s="24"/>
      <c r="S46" s="18"/>
      <c r="T46" s="10"/>
      <c r="U46" s="34"/>
      <c r="V46" s="35"/>
      <c r="W46" s="36"/>
      <c r="X46" s="4"/>
      <c r="Y46" s="10"/>
      <c r="Z46" s="10"/>
    </row>
    <row r="47" spans="2:29" customFormat="1" ht="15" customHeight="1" thickBot="1" x14ac:dyDescent="0.3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5"/>
      <c r="O47" s="5"/>
      <c r="P47" s="5"/>
      <c r="Q47" s="5"/>
      <c r="R47" s="5"/>
      <c r="S47" s="38"/>
      <c r="T47" s="5"/>
      <c r="U47" s="5"/>
      <c r="V47" s="5"/>
      <c r="W47" s="5"/>
      <c r="X47" s="6"/>
      <c r="Y47" s="10"/>
      <c r="Z47" s="10"/>
    </row>
    <row r="48" spans="2:29" customFormat="1" ht="15" customHeigh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W48" s="3"/>
      <c r="X48" s="3"/>
      <c r="Y48" s="21"/>
      <c r="Z48" s="10"/>
    </row>
    <row r="49" spans="2:23" ht="15" customHeight="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6" spans="2:23" ht="15" customHeight="1" x14ac:dyDescent="0.3">
      <c r="L56" s="8"/>
      <c r="M56" s="8"/>
      <c r="N56" s="66"/>
      <c r="O56" s="66"/>
      <c r="P56" s="66"/>
      <c r="Q56" s="66"/>
      <c r="R56" s="66"/>
      <c r="S56" s="56"/>
      <c r="T56" s="57"/>
      <c r="U56" s="57"/>
      <c r="V56" s="57"/>
      <c r="W56" s="8"/>
    </row>
    <row r="57" spans="2:23" ht="15" customHeight="1" x14ac:dyDescent="0.25"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2:23" ht="15" customHeight="1" x14ac:dyDescent="0.25">
      <c r="L58" s="8"/>
      <c r="M58" s="8"/>
      <c r="N58" s="8"/>
      <c r="O58" s="58"/>
      <c r="P58" s="58"/>
      <c r="Q58" s="58"/>
      <c r="R58" s="58"/>
      <c r="S58" s="58"/>
      <c r="T58" s="58"/>
      <c r="U58" s="58"/>
      <c r="V58" s="58"/>
      <c r="W58" s="8"/>
    </row>
    <row r="59" spans="2:23" ht="15" customHeight="1" x14ac:dyDescent="0.25">
      <c r="L59" s="8"/>
      <c r="M59" s="8"/>
      <c r="N59" s="58"/>
      <c r="O59" s="58"/>
      <c r="P59" s="58"/>
      <c r="Q59" s="58"/>
      <c r="R59" s="58"/>
      <c r="S59" s="58"/>
      <c r="T59" s="58"/>
      <c r="U59" s="58"/>
      <c r="V59" s="58"/>
      <c r="W59" s="8"/>
    </row>
    <row r="60" spans="2:23" ht="15" customHeight="1" x14ac:dyDescent="0.25">
      <c r="L60" s="8"/>
      <c r="M60" s="8"/>
      <c r="N60" s="58"/>
      <c r="O60" s="58"/>
      <c r="P60" s="58"/>
      <c r="Q60" s="58"/>
      <c r="R60" s="58"/>
      <c r="S60" s="58"/>
      <c r="T60" s="58"/>
      <c r="U60" s="58"/>
      <c r="V60" s="58"/>
      <c r="W60" s="8"/>
    </row>
    <row r="61" spans="2:23" ht="15" customHeight="1" x14ac:dyDescent="0.25">
      <c r="L61" s="8"/>
      <c r="M61" s="8"/>
      <c r="N61" s="59"/>
      <c r="O61" s="59"/>
      <c r="P61" s="59"/>
      <c r="Q61" s="59"/>
      <c r="R61" s="59"/>
      <c r="S61" s="59"/>
      <c r="T61" s="59"/>
      <c r="U61" s="59"/>
      <c r="V61" s="59"/>
      <c r="W61" s="8"/>
    </row>
    <row r="62" spans="2:23" ht="15" customHeight="1" x14ac:dyDescent="0.3">
      <c r="L62" s="8"/>
      <c r="M62" s="8"/>
      <c r="N62" s="66"/>
      <c r="O62" s="66"/>
      <c r="P62" s="66"/>
      <c r="Q62" s="66"/>
      <c r="R62" s="66"/>
      <c r="S62" s="92"/>
      <c r="T62" s="92"/>
      <c r="U62" s="92"/>
      <c r="V62" s="92"/>
      <c r="W62" s="8"/>
    </row>
    <row r="63" spans="2:23" ht="15" customHeight="1" x14ac:dyDescent="0.25">
      <c r="L63" s="8"/>
      <c r="M63" s="8"/>
      <c r="N63" s="8"/>
      <c r="O63" s="8"/>
      <c r="P63" s="8"/>
      <c r="Q63" s="8"/>
      <c r="R63" s="8"/>
      <c r="S63" s="60"/>
      <c r="T63" s="8"/>
      <c r="U63" s="8"/>
      <c r="V63" s="8"/>
      <c r="W63" s="8"/>
    </row>
    <row r="64" spans="2:23" ht="15" customHeight="1" x14ac:dyDescent="0.25">
      <c r="L64" s="8"/>
      <c r="M64" s="8"/>
      <c r="N64" s="8"/>
      <c r="O64" s="61"/>
      <c r="P64" s="61"/>
      <c r="Q64" s="61"/>
      <c r="R64" s="61"/>
      <c r="S64" s="61"/>
      <c r="T64" s="61"/>
      <c r="U64" s="61"/>
      <c r="V64" s="61"/>
      <c r="W64" s="8"/>
    </row>
    <row r="65" spans="12:23" ht="15" customHeight="1" x14ac:dyDescent="0.25">
      <c r="L65" s="8"/>
      <c r="M65" s="8"/>
      <c r="N65" s="61"/>
      <c r="O65" s="61"/>
      <c r="P65" s="61"/>
      <c r="Q65" s="61"/>
      <c r="R65" s="61"/>
      <c r="S65" s="61"/>
      <c r="T65" s="61"/>
      <c r="U65" s="61"/>
      <c r="V65" s="61"/>
      <c r="W65" s="8"/>
    </row>
    <row r="66" spans="12:23" ht="15" customHeight="1" x14ac:dyDescent="0.25">
      <c r="L66" s="8"/>
      <c r="M66" s="8"/>
      <c r="N66" s="61"/>
      <c r="O66" s="61"/>
      <c r="P66" s="61"/>
      <c r="Q66" s="61"/>
      <c r="R66" s="61"/>
      <c r="S66" s="61"/>
      <c r="T66" s="61"/>
      <c r="U66" s="61"/>
      <c r="V66" s="61"/>
      <c r="W66" s="8"/>
    </row>
  </sheetData>
  <mergeCells count="39">
    <mergeCell ref="O31:R31"/>
    <mergeCell ref="D20:E20"/>
    <mergeCell ref="V38:V39"/>
    <mergeCell ref="V42:V44"/>
    <mergeCell ref="V40:V41"/>
    <mergeCell ref="O34:Q35"/>
    <mergeCell ref="R34:R35"/>
    <mergeCell ref="N62:R62"/>
    <mergeCell ref="S62:V62"/>
    <mergeCell ref="C9:L10"/>
    <mergeCell ref="N9:W10"/>
    <mergeCell ref="C27:L28"/>
    <mergeCell ref="D35:E35"/>
    <mergeCell ref="D17:E17"/>
    <mergeCell ref="D18:E18"/>
    <mergeCell ref="F17:G17"/>
    <mergeCell ref="F18:G18"/>
    <mergeCell ref="F35:G35"/>
    <mergeCell ref="D36:E36"/>
    <mergeCell ref="F36:G36"/>
    <mergeCell ref="P43:R45"/>
    <mergeCell ref="O43:O45"/>
    <mergeCell ref="V32:V36"/>
    <mergeCell ref="C4:D4"/>
    <mergeCell ref="E4:F4"/>
    <mergeCell ref="G4:H4"/>
    <mergeCell ref="I4:J4"/>
    <mergeCell ref="N56:R56"/>
    <mergeCell ref="O36:R38"/>
    <mergeCell ref="O41:Q42"/>
    <mergeCell ref="R41:R42"/>
    <mergeCell ref="F20:G20"/>
    <mergeCell ref="D19:E19"/>
    <mergeCell ref="F19:G19"/>
    <mergeCell ref="B6:X7"/>
    <mergeCell ref="V30:V31"/>
    <mergeCell ref="N27:S28"/>
    <mergeCell ref="U27:W28"/>
    <mergeCell ref="O30:R30"/>
  </mergeCells>
  <conditionalFormatting sqref="N61:V6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{A2DEF6B6-B277-48FE-AEF0-88B32E49AA96}</x14:id>
        </ext>
      </extLst>
    </cfRule>
  </conditionalFormatting>
  <conditionalFormatting sqref="N65:V66 O64:V64 P43">
    <cfRule type="dataBar" priority="5">
      <dataBar>
        <cfvo type="num" val="0"/>
        <cfvo type="num" val="999999999"/>
        <color rgb="FFFF555A"/>
      </dataBar>
      <extLst>
        <ext xmlns:x14="http://schemas.microsoft.com/office/spreadsheetml/2009/9/main" uri="{B025F937-C7B1-47D3-B67F-A62EFF666E3E}">
          <x14:id>{DA547533-DE55-463D-BD10-CBAF29F64A69}</x14:id>
        </ext>
      </extLst>
    </cfRule>
  </conditionalFormatting>
  <conditionalFormatting sqref="N59:V60 O58:V58 O36">
    <cfRule type="dataBar" priority="4">
      <dataBar>
        <cfvo type="num" val="0"/>
        <cfvo type="num" val="50000"/>
        <color rgb="FF0070C0"/>
      </dataBar>
      <extLst>
        <ext xmlns:x14="http://schemas.microsoft.com/office/spreadsheetml/2009/9/main" uri="{B025F937-C7B1-47D3-B67F-A62EFF666E3E}">
          <x14:id>{92DE16B9-1490-4034-9E10-BC7D794E71A7}</x14:id>
        </ext>
      </extLst>
    </cfRule>
  </conditionalFormatting>
  <conditionalFormatting sqref="N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{523309C3-BAA5-439F-9585-9B4599597BE6}</x14:id>
        </ext>
      </extLst>
    </cfRule>
  </conditionalFormatting>
  <conditionalFormatting sqref="N6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{7F3DD85B-45D9-42DE-A13E-4A7B84BD1F0E}</x14:id>
        </ext>
      </extLst>
    </cfRule>
  </conditionalFormatting>
  <dataValidations disablePrompts="1" count="1">
    <dataValidation type="list" allowBlank="1" showInputMessage="1" showErrorMessage="1" promptTitle="Select a Month" prompt="Please select a month from the list" sqref="O31:R31">
      <formula1>Month1</formula1>
    </dataValidation>
  </dataValidations>
  <pageMargins left="0.25" right="0.25" top="0.75" bottom="0.75" header="0.3" footer="0.3"/>
  <pageSetup paperSize="9" scale="69" fitToHeight="0" orientation="landscape" r:id="rId1"/>
  <colBreaks count="1" manualBreakCount="1">
    <brk id="2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Scroll Bar 4">
              <controlPr defaultSize="0" autoPict="0" altText="Browse through 6 months">
                <anchor>
                  <from>
                    <xdr:col>4</xdr:col>
                    <xdr:colOff>400050</xdr:colOff>
                    <xdr:row>44</xdr:row>
                    <xdr:rowOff>66675</xdr:rowOff>
                  </from>
                  <to>
                    <xdr:col>11</xdr:col>
                    <xdr:colOff>371475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Scroll Bar 5">
              <controlPr locked="0" defaultSize="0" autoPict="0" altText="Browse through 6 months">
                <anchor>
                  <from>
                    <xdr:col>16</xdr:col>
                    <xdr:colOff>180975</xdr:colOff>
                    <xdr:row>23</xdr:row>
                    <xdr:rowOff>104775</xdr:rowOff>
                  </from>
                  <to>
                    <xdr:col>22</xdr:col>
                    <xdr:colOff>381000</xdr:colOff>
                    <xdr:row>24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DEF6B6-B277-48FE-AEF0-88B32E49AA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N61:V61</xm:sqref>
        </x14:conditionalFormatting>
        <x14:conditionalFormatting xmlns:xm="http://schemas.microsoft.com/office/excel/2006/main">
          <x14:cfRule type="dataBar" id="{DA547533-DE55-463D-BD10-CBAF29F64A69}">
            <x14:dataBar minLength="0" maxLength="100">
              <x14:cfvo type="num">
                <xm:f>0</xm:f>
              </x14:cfvo>
              <x14:cfvo type="num">
                <xm:f>999999999</xm:f>
              </x14:cfvo>
              <x14:negativeFillColor rgb="FFFF0000"/>
              <x14:axisColor rgb="FF000000"/>
            </x14:dataBar>
          </x14:cfRule>
          <xm:sqref>N65:V66 O64:V64 P43</xm:sqref>
        </x14:conditionalFormatting>
        <x14:conditionalFormatting xmlns:xm="http://schemas.microsoft.com/office/excel/2006/main">
          <x14:cfRule type="dataBar" id="{92DE16B9-1490-4034-9E10-BC7D794E71A7}">
            <x14:dataBar minLength="0" maxLength="100">
              <x14:cfvo type="num">
                <xm:f>0</xm:f>
              </x14:cfvo>
              <x14:cfvo type="num">
                <xm:f>50000</xm:f>
              </x14:cfvo>
              <x14:negativeFillColor rgb="FFFF0000"/>
              <x14:axisColor rgb="FF000000"/>
            </x14:dataBar>
          </x14:cfRule>
          <xm:sqref>N59:V60 O58:V58 O36</xm:sqref>
        </x14:conditionalFormatting>
        <x14:conditionalFormatting xmlns:xm="http://schemas.microsoft.com/office/excel/2006/main">
          <x14:cfRule type="dataBar" id="{523309C3-BAA5-439F-9585-9B4599597B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N56</xm:sqref>
        </x14:conditionalFormatting>
        <x14:conditionalFormatting xmlns:xm="http://schemas.microsoft.com/office/excel/2006/main">
          <x14:cfRule type="dataBar" id="{7F3DD85B-45D9-42DE-A13E-4A7B84BD1F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6"/>
  <sheetViews>
    <sheetView showGridLines="0" zoomScale="90" zoomScaleNormal="90" workbookViewId="0">
      <pane ySplit="5" topLeftCell="A6" activePane="bottomLeft" state="frozen"/>
      <selection pane="bottomLeft" activeCell="L16" sqref="L16:M18"/>
    </sheetView>
  </sheetViews>
  <sheetFormatPr defaultRowHeight="15" x14ac:dyDescent="0.25"/>
  <cols>
    <col min="1" max="1" width="2.28515625" customWidth="1"/>
    <col min="2" max="2" width="9.5703125" bestFit="1" customWidth="1"/>
    <col min="3" max="3" width="14.28515625" bestFit="1" customWidth="1"/>
    <col min="4" max="4" width="15" bestFit="1" customWidth="1"/>
    <col min="5" max="5" width="10.140625" customWidth="1"/>
    <col min="6" max="6" width="9.5703125" bestFit="1" customWidth="1"/>
    <col min="7" max="7" width="14.28515625" bestFit="1" customWidth="1"/>
    <col min="8" max="8" width="15" bestFit="1" customWidth="1"/>
    <col min="12" max="12" width="11.28515625" bestFit="1" customWidth="1"/>
  </cols>
  <sheetData>
    <row r="4" spans="1:8" x14ac:dyDescent="0.25">
      <c r="A4" s="65" t="s">
        <v>3</v>
      </c>
      <c r="B4" s="65"/>
      <c r="C4" s="65" t="s">
        <v>4</v>
      </c>
      <c r="D4" s="65"/>
      <c r="E4" s="65" t="s">
        <v>2</v>
      </c>
      <c r="F4" s="65"/>
      <c r="G4" s="65" t="s">
        <v>6</v>
      </c>
      <c r="H4" s="65"/>
    </row>
    <row r="7" spans="1:8" x14ac:dyDescent="0.25">
      <c r="B7" s="43" t="s">
        <v>1</v>
      </c>
      <c r="C7" s="107" t="s">
        <v>18</v>
      </c>
      <c r="D7" s="108"/>
    </row>
    <row r="8" spans="1:8" x14ac:dyDescent="0.25">
      <c r="B8" s="43" t="s">
        <v>14</v>
      </c>
      <c r="C8" s="107" t="s">
        <v>19</v>
      </c>
      <c r="D8" s="108"/>
    </row>
    <row r="9" spans="1:8" x14ac:dyDescent="0.25">
      <c r="B9" s="43" t="s">
        <v>15</v>
      </c>
      <c r="C9" s="107" t="s">
        <v>20</v>
      </c>
      <c r="D9" s="108"/>
    </row>
    <row r="11" spans="1:8" x14ac:dyDescent="0.25">
      <c r="B11" s="106" t="s">
        <v>1</v>
      </c>
      <c r="C11" s="106"/>
      <c r="D11" s="106"/>
      <c r="F11" s="106" t="str">
        <f>$C$9</f>
        <v>ICICI Bank Ltd</v>
      </c>
      <c r="G11" s="106"/>
      <c r="H11" s="106"/>
    </row>
    <row r="12" spans="1:8" x14ac:dyDescent="0.25">
      <c r="B12" t="s">
        <v>0</v>
      </c>
      <c r="C12" t="s">
        <v>5</v>
      </c>
      <c r="D12" t="s">
        <v>2</v>
      </c>
      <c r="F12" t="s">
        <v>0</v>
      </c>
      <c r="G12" t="s">
        <v>5</v>
      </c>
      <c r="H12" t="s">
        <v>2</v>
      </c>
    </row>
    <row r="13" spans="1:8" x14ac:dyDescent="0.25">
      <c r="B13" s="1">
        <v>42370</v>
      </c>
      <c r="C13" s="45">
        <v>97328</v>
      </c>
      <c r="D13" s="45">
        <v>5719734029</v>
      </c>
      <c r="F13" s="1">
        <v>42370</v>
      </c>
      <c r="G13" s="45">
        <v>22020</v>
      </c>
      <c r="H13" s="45">
        <v>1177635898</v>
      </c>
    </row>
    <row r="14" spans="1:8" x14ac:dyDescent="0.25">
      <c r="B14" s="1">
        <v>42401</v>
      </c>
      <c r="C14" s="45">
        <v>98013</v>
      </c>
      <c r="D14" s="45">
        <v>5493171148</v>
      </c>
      <c r="F14" s="1">
        <v>42401</v>
      </c>
      <c r="G14" s="45">
        <v>23534</v>
      </c>
      <c r="H14" s="45">
        <v>1220229684</v>
      </c>
    </row>
    <row r="15" spans="1:8" x14ac:dyDescent="0.25">
      <c r="B15" s="1">
        <v>42430</v>
      </c>
      <c r="C15" s="45">
        <v>120114</v>
      </c>
      <c r="D15" s="45">
        <v>6669957022.6000004</v>
      </c>
      <c r="F15" s="1">
        <v>42430</v>
      </c>
      <c r="G15" s="45">
        <v>28804</v>
      </c>
      <c r="H15" s="45">
        <v>1499950985.1599998</v>
      </c>
    </row>
    <row r="16" spans="1:8" x14ac:dyDescent="0.25">
      <c r="B16" s="1">
        <v>42461</v>
      </c>
      <c r="C16" s="45">
        <v>125740</v>
      </c>
      <c r="D16" s="64">
        <v>6886800966.3199997</v>
      </c>
      <c r="F16" s="1">
        <v>42461</v>
      </c>
      <c r="G16" s="45">
        <v>29866</v>
      </c>
      <c r="H16" s="64">
        <v>1586670430.1900001</v>
      </c>
    </row>
    <row r="17" spans="2:12" x14ac:dyDescent="0.25">
      <c r="B17" s="1">
        <v>42491</v>
      </c>
      <c r="C17" s="45">
        <v>144452</v>
      </c>
      <c r="D17" s="64">
        <v>7722846484.3800001</v>
      </c>
      <c r="F17" s="1">
        <v>42491</v>
      </c>
      <c r="G17" s="45">
        <v>34290</v>
      </c>
      <c r="H17" s="64">
        <v>1792911343.3800001</v>
      </c>
    </row>
    <row r="18" spans="2:12" x14ac:dyDescent="0.25">
      <c r="B18" s="1">
        <v>42522</v>
      </c>
      <c r="C18" s="45">
        <v>171088</v>
      </c>
      <c r="D18" s="45">
        <v>8828826181</v>
      </c>
      <c r="F18" s="1">
        <v>42522</v>
      </c>
      <c r="G18" s="45">
        <v>43187</v>
      </c>
      <c r="H18" s="45">
        <v>2143251500</v>
      </c>
    </row>
    <row r="19" spans="2:12" x14ac:dyDescent="0.25">
      <c r="B19" s="1">
        <v>42552</v>
      </c>
      <c r="C19" s="45">
        <v>117221</v>
      </c>
      <c r="D19" s="45">
        <v>6587192106.54</v>
      </c>
      <c r="F19" s="1">
        <v>42552</v>
      </c>
      <c r="G19" s="45">
        <v>29270</v>
      </c>
      <c r="H19" s="45">
        <v>1561693936</v>
      </c>
    </row>
    <row r="20" spans="2:12" x14ac:dyDescent="0.25">
      <c r="B20" s="1">
        <v>42583</v>
      </c>
      <c r="C20" s="45">
        <v>129669</v>
      </c>
      <c r="D20" s="45">
        <v>7505172142</v>
      </c>
      <c r="F20" s="1">
        <v>42583</v>
      </c>
      <c r="G20" s="45">
        <v>32791</v>
      </c>
      <c r="H20" s="45">
        <v>1840346407</v>
      </c>
      <c r="L20" s="62"/>
    </row>
    <row r="21" spans="2:12" x14ac:dyDescent="0.25">
      <c r="B21" s="1">
        <v>42614</v>
      </c>
      <c r="C21" s="45">
        <v>115955</v>
      </c>
      <c r="D21" s="45">
        <v>6334362536.6999998</v>
      </c>
      <c r="F21" s="1">
        <v>42614</v>
      </c>
      <c r="G21" s="45">
        <v>29745</v>
      </c>
      <c r="H21" s="45">
        <v>1514459898</v>
      </c>
    </row>
    <row r="22" spans="2:12" x14ac:dyDescent="0.25">
      <c r="B22" s="1">
        <v>42644</v>
      </c>
      <c r="C22" s="45">
        <v>119883</v>
      </c>
      <c r="D22" s="45">
        <v>6660640141.3800001</v>
      </c>
      <c r="F22" s="1">
        <v>42644</v>
      </c>
      <c r="G22" s="45">
        <v>31095</v>
      </c>
      <c r="H22" s="64">
        <v>1657457566</v>
      </c>
    </row>
    <row r="23" spans="2:12" x14ac:dyDescent="0.25">
      <c r="B23" s="1">
        <v>42675</v>
      </c>
      <c r="C23" s="45">
        <v>113000</v>
      </c>
      <c r="D23" s="45">
        <v>6375347169</v>
      </c>
      <c r="F23" s="1">
        <v>42675</v>
      </c>
      <c r="G23" s="45">
        <v>31676</v>
      </c>
      <c r="H23" s="64">
        <v>1694704518</v>
      </c>
    </row>
    <row r="24" spans="2:12" x14ac:dyDescent="0.25">
      <c r="B24" s="1">
        <v>42705</v>
      </c>
      <c r="C24" s="45">
        <v>110071</v>
      </c>
      <c r="D24" s="45">
        <v>6180379538</v>
      </c>
      <c r="F24" s="1">
        <v>42705</v>
      </c>
      <c r="G24" s="45">
        <v>33636</v>
      </c>
      <c r="H24" s="64">
        <v>1764971755</v>
      </c>
    </row>
    <row r="26" spans="2:12" x14ac:dyDescent="0.25">
      <c r="B26" s="52" t="s">
        <v>7</v>
      </c>
      <c r="C26" s="53">
        <f>ROUND(AVERAGE(Table1[Transactions]),0)</f>
        <v>121878</v>
      </c>
      <c r="D26" s="53">
        <f>ROUND(AVERAGE(Table1[Volume]),0)</f>
        <v>6747035789</v>
      </c>
      <c r="F26" s="52" t="s">
        <v>7</v>
      </c>
      <c r="G26" s="53">
        <f>ROUND(AVERAGE(Table14[Transactions]),0)</f>
        <v>30826</v>
      </c>
      <c r="H26" s="53">
        <f>ROUND(AVERAGE(Table14[Volume]),0)</f>
        <v>1621190327</v>
      </c>
    </row>
  </sheetData>
  <mergeCells count="9">
    <mergeCell ref="A4:B4"/>
    <mergeCell ref="C4:D4"/>
    <mergeCell ref="E4:F4"/>
    <mergeCell ref="G4:H4"/>
    <mergeCell ref="B11:D11"/>
    <mergeCell ref="F11:H11"/>
    <mergeCell ref="C9:D9"/>
    <mergeCell ref="C8:D8"/>
    <mergeCell ref="C7:D7"/>
  </mergeCells>
  <dataValidations count="3">
    <dataValidation allowBlank="1" showInputMessage="1" showErrorMessage="1" promptTitle="Country Name" prompt="Please enter country name" sqref="C7"/>
    <dataValidation allowBlank="1" showInputMessage="1" showErrorMessage="1" promptTitle="Currency" prompt="Please enter currency symbol" sqref="C8"/>
    <dataValidation allowBlank="1" showInputMessage="1" showErrorMessage="1" promptTitle="Bank Name" prompt="Please enter bank name" sqref="C9"/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6" sqref="B26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26.28515625" bestFit="1" customWidth="1"/>
    <col min="4" max="4" width="28.85546875" bestFit="1" customWidth="1"/>
    <col min="5" max="5" width="15.7109375" bestFit="1" customWidth="1"/>
    <col min="6" max="6" width="9.42578125" bestFit="1" customWidth="1"/>
  </cols>
  <sheetData>
    <row r="1" spans="1:6" x14ac:dyDescent="0.25">
      <c r="A1" s="63" t="s">
        <v>21</v>
      </c>
      <c r="B1" s="63" t="s">
        <v>22</v>
      </c>
      <c r="C1" s="63" t="s">
        <v>23</v>
      </c>
      <c r="D1" s="63" t="s">
        <v>24</v>
      </c>
      <c r="E1" s="63" t="s">
        <v>25</v>
      </c>
      <c r="F1" s="63" t="s">
        <v>26</v>
      </c>
    </row>
    <row r="2" spans="1:6" x14ac:dyDescent="0.25">
      <c r="A2" s="63">
        <v>2015</v>
      </c>
      <c r="B2" s="63" t="s">
        <v>27</v>
      </c>
      <c r="C2" s="63" t="s">
        <v>28</v>
      </c>
      <c r="D2" s="63" t="s">
        <v>29</v>
      </c>
      <c r="E2" s="63" t="s">
        <v>19</v>
      </c>
      <c r="F2" s="63">
        <v>3261</v>
      </c>
    </row>
    <row r="3" spans="1:6" x14ac:dyDescent="0.25">
      <c r="A3" s="63">
        <v>2015</v>
      </c>
      <c r="B3" s="63" t="s">
        <v>27</v>
      </c>
      <c r="C3" s="63" t="s">
        <v>28</v>
      </c>
      <c r="D3" s="63" t="s">
        <v>30</v>
      </c>
      <c r="E3" s="63" t="s">
        <v>19</v>
      </c>
      <c r="F3" s="63">
        <v>6700</v>
      </c>
    </row>
    <row r="4" spans="1:6" x14ac:dyDescent="0.25">
      <c r="A4" s="63">
        <v>2015</v>
      </c>
      <c r="B4" s="63" t="s">
        <v>27</v>
      </c>
      <c r="C4" s="63" t="s">
        <v>28</v>
      </c>
      <c r="D4" s="63" t="s">
        <v>31</v>
      </c>
      <c r="E4" s="63" t="s">
        <v>19</v>
      </c>
      <c r="F4" s="63">
        <v>5419</v>
      </c>
    </row>
    <row r="5" spans="1:6" x14ac:dyDescent="0.25">
      <c r="A5" s="63">
        <v>2015</v>
      </c>
      <c r="B5" s="63" t="s">
        <v>27</v>
      </c>
      <c r="C5" s="63" t="s">
        <v>28</v>
      </c>
      <c r="D5" s="63" t="s">
        <v>32</v>
      </c>
      <c r="E5" s="63" t="s">
        <v>19</v>
      </c>
      <c r="F5" s="63">
        <v>2868</v>
      </c>
    </row>
    <row r="6" spans="1:6" x14ac:dyDescent="0.25">
      <c r="A6" s="63">
        <v>2015</v>
      </c>
      <c r="B6" s="63" t="s">
        <v>27</v>
      </c>
      <c r="C6" s="63" t="s">
        <v>28</v>
      </c>
      <c r="D6" s="63" t="s">
        <v>32</v>
      </c>
      <c r="E6" s="63" t="s">
        <v>19</v>
      </c>
      <c r="F6" s="63">
        <v>2682</v>
      </c>
    </row>
    <row r="7" spans="1:6" x14ac:dyDescent="0.25">
      <c r="A7" s="63">
        <v>2015</v>
      </c>
      <c r="B7" s="63" t="s">
        <v>27</v>
      </c>
      <c r="C7" s="63" t="s">
        <v>28</v>
      </c>
      <c r="D7" s="63" t="s">
        <v>33</v>
      </c>
      <c r="E7" s="63" t="s">
        <v>19</v>
      </c>
      <c r="F7" s="63">
        <v>11654</v>
      </c>
    </row>
    <row r="8" spans="1:6" x14ac:dyDescent="0.25">
      <c r="A8" s="63">
        <v>2015</v>
      </c>
      <c r="B8" s="63" t="s">
        <v>27</v>
      </c>
      <c r="C8" s="63" t="s">
        <v>28</v>
      </c>
      <c r="D8" s="63" t="s">
        <v>33</v>
      </c>
      <c r="E8" s="63" t="s">
        <v>19</v>
      </c>
      <c r="F8" s="63">
        <v>8061</v>
      </c>
    </row>
    <row r="9" spans="1:6" x14ac:dyDescent="0.25">
      <c r="A9" s="63">
        <v>2015</v>
      </c>
      <c r="B9" s="63" t="s">
        <v>27</v>
      </c>
      <c r="C9" s="63" t="s">
        <v>28</v>
      </c>
      <c r="D9" s="63" t="s">
        <v>34</v>
      </c>
      <c r="E9" s="63" t="s">
        <v>19</v>
      </c>
      <c r="F9" s="63">
        <v>2637</v>
      </c>
    </row>
    <row r="10" spans="1:6" x14ac:dyDescent="0.25">
      <c r="A10" s="63">
        <v>2015</v>
      </c>
      <c r="B10" s="63" t="s">
        <v>27</v>
      </c>
      <c r="C10" s="63" t="s">
        <v>28</v>
      </c>
      <c r="D10" s="63" t="s">
        <v>34</v>
      </c>
      <c r="E10" s="63" t="s">
        <v>19</v>
      </c>
      <c r="F10" s="63">
        <v>1567</v>
      </c>
    </row>
    <row r="11" spans="1:6" x14ac:dyDescent="0.25">
      <c r="A11" s="63">
        <v>2015</v>
      </c>
      <c r="B11" s="63" t="s">
        <v>27</v>
      </c>
      <c r="C11" s="63" t="s">
        <v>28</v>
      </c>
      <c r="D11" s="63" t="s">
        <v>35</v>
      </c>
      <c r="E11" s="63" t="s">
        <v>19</v>
      </c>
      <c r="F11" s="63">
        <v>1121</v>
      </c>
    </row>
    <row r="12" spans="1:6" x14ac:dyDescent="0.25">
      <c r="A12" s="63">
        <v>2015</v>
      </c>
      <c r="B12" s="63" t="s">
        <v>27</v>
      </c>
      <c r="C12" s="63" t="s">
        <v>28</v>
      </c>
      <c r="D12" s="63" t="s">
        <v>36</v>
      </c>
      <c r="E12" s="63" t="s">
        <v>19</v>
      </c>
      <c r="F12" s="63">
        <v>503</v>
      </c>
    </row>
    <row r="13" spans="1:6" x14ac:dyDescent="0.25">
      <c r="A13" s="63">
        <v>2015</v>
      </c>
      <c r="B13" s="63" t="s">
        <v>27</v>
      </c>
      <c r="C13" s="63" t="s">
        <v>28</v>
      </c>
      <c r="D13" s="63" t="s">
        <v>36</v>
      </c>
      <c r="E13" s="63" t="s">
        <v>19</v>
      </c>
      <c r="F13" s="63">
        <v>387</v>
      </c>
    </row>
    <row r="14" spans="1:6" x14ac:dyDescent="0.25">
      <c r="A14" s="63">
        <v>2015</v>
      </c>
      <c r="B14" s="63" t="s">
        <v>27</v>
      </c>
      <c r="C14" s="63" t="s">
        <v>28</v>
      </c>
      <c r="D14" s="63" t="s">
        <v>38</v>
      </c>
      <c r="E14" s="63" t="s">
        <v>19</v>
      </c>
      <c r="F14" s="63">
        <v>349</v>
      </c>
    </row>
    <row r="15" spans="1:6" x14ac:dyDescent="0.25">
      <c r="A15" s="63">
        <v>2015</v>
      </c>
      <c r="B15" s="63" t="s">
        <v>27</v>
      </c>
      <c r="C15" s="63" t="s">
        <v>28</v>
      </c>
      <c r="D15" s="63" t="s">
        <v>38</v>
      </c>
      <c r="E15" s="63" t="s">
        <v>19</v>
      </c>
      <c r="F15" s="63">
        <v>8023</v>
      </c>
    </row>
    <row r="16" spans="1:6" x14ac:dyDescent="0.25">
      <c r="A16" s="63">
        <v>2015</v>
      </c>
      <c r="B16" s="63" t="s">
        <v>27</v>
      </c>
      <c r="C16" s="63" t="s">
        <v>28</v>
      </c>
      <c r="D16" s="63" t="s">
        <v>38</v>
      </c>
      <c r="E16" s="63" t="s">
        <v>19</v>
      </c>
      <c r="F16" s="63">
        <v>2374</v>
      </c>
    </row>
    <row r="17" spans="1:6" x14ac:dyDescent="0.25">
      <c r="A17" s="63">
        <v>2015</v>
      </c>
      <c r="B17" s="63" t="s">
        <v>27</v>
      </c>
      <c r="C17" s="63" t="s">
        <v>28</v>
      </c>
      <c r="D17" s="63" t="s">
        <v>38</v>
      </c>
      <c r="E17" s="63" t="s">
        <v>19</v>
      </c>
      <c r="F17" s="63">
        <v>18302</v>
      </c>
    </row>
    <row r="18" spans="1:6" x14ac:dyDescent="0.25">
      <c r="A18" s="63">
        <v>2015</v>
      </c>
      <c r="B18" s="63" t="s">
        <v>27</v>
      </c>
      <c r="C18" s="63" t="s">
        <v>28</v>
      </c>
      <c r="D18" s="63" t="s">
        <v>38</v>
      </c>
      <c r="E18" s="63" t="s">
        <v>19</v>
      </c>
      <c r="F18" s="63">
        <v>4733</v>
      </c>
    </row>
    <row r="19" spans="1:6" x14ac:dyDescent="0.25">
      <c r="A19" s="63">
        <v>2015</v>
      </c>
      <c r="B19" s="63" t="s">
        <v>27</v>
      </c>
      <c r="C19" s="63" t="s">
        <v>28</v>
      </c>
      <c r="D19" s="63" t="s">
        <v>38</v>
      </c>
      <c r="E19" s="63" t="s">
        <v>19</v>
      </c>
      <c r="F19" s="63">
        <v>306</v>
      </c>
    </row>
    <row r="20" spans="1:6" x14ac:dyDescent="0.25">
      <c r="A20" s="63">
        <v>2015</v>
      </c>
      <c r="B20" s="63" t="s">
        <v>27</v>
      </c>
      <c r="C20" s="63" t="s">
        <v>28</v>
      </c>
      <c r="D20" s="63" t="s">
        <v>38</v>
      </c>
      <c r="E20" s="63" t="s">
        <v>19</v>
      </c>
      <c r="F20" s="63">
        <v>5039</v>
      </c>
    </row>
    <row r="21" spans="1:6" x14ac:dyDescent="0.25">
      <c r="A21" s="63">
        <v>2015</v>
      </c>
      <c r="B21" s="63" t="s">
        <v>27</v>
      </c>
      <c r="C21" s="63" t="s">
        <v>28</v>
      </c>
      <c r="D21" s="63" t="s">
        <v>37</v>
      </c>
      <c r="E21" s="63" t="s">
        <v>19</v>
      </c>
      <c r="F21" s="63">
        <v>1865</v>
      </c>
    </row>
    <row r="22" spans="1:6" x14ac:dyDescent="0.25">
      <c r="A22" s="63">
        <v>2015</v>
      </c>
      <c r="B22" s="63" t="s">
        <v>27</v>
      </c>
      <c r="C22" s="63" t="s">
        <v>28</v>
      </c>
      <c r="D22" s="63" t="s">
        <v>38</v>
      </c>
      <c r="E22" s="63" t="s">
        <v>19</v>
      </c>
      <c r="F22" s="63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Input</vt:lpstr>
      <vt:lpstr>Raw Data</vt:lpstr>
      <vt:lpstr>Summary!Print_Area</vt:lpstr>
      <vt:lpstr>Table3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Umair Alam</dc:creator>
  <cp:lastModifiedBy>Bhuvaneshwaran Murugan</cp:lastModifiedBy>
  <cp:lastPrinted>2014-01-26T16:40:11Z</cp:lastPrinted>
  <dcterms:created xsi:type="dcterms:W3CDTF">2014-01-23T11:18:11Z</dcterms:created>
  <dcterms:modified xsi:type="dcterms:W3CDTF">2018-02-04T11:06:38Z</dcterms:modified>
</cp:coreProperties>
</file>